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kubiczek\Documents\Dokumenty\Gośka\ZP-2019\PN - 145 wyposazenie Klina\do ogłoszenia\"/>
    </mc:Choice>
  </mc:AlternateContent>
  <bookViews>
    <workbookView xWindow="0" yWindow="0" windowWidth="28800" windowHeight="12435" tabRatio="500"/>
  </bookViews>
  <sheets>
    <sheet name="Zakres 1 ( VAT 23%)" sheetId="1" r:id="rId1"/>
    <sheet name="meble_krzesla_8vat" sheetId="5" state="hidden" r:id="rId2"/>
    <sheet name="niekwalifikowane" sheetId="6" state="hidden" r:id="rId3"/>
  </sheets>
  <definedNames>
    <definedName name="_xlnm._FilterDatabase" localSheetId="1" hidden="1">meble_krzesla_8vat!$A$4:$J$26</definedName>
    <definedName name="_xlnm._FilterDatabase" localSheetId="2" hidden="1">niekwalifikowane!$A$3:$J$3</definedName>
    <definedName name="_xlnm._FilterDatabase" localSheetId="0" hidden="1">'Zakres 1 ( VAT 23%)'!$A$4:$G$135</definedName>
    <definedName name="Print_Titles_0" localSheetId="1">meble_krzesla_8vat!$1:$4</definedName>
    <definedName name="Print_Titles_0" localSheetId="2">niekwalifikowane!$1:$3</definedName>
    <definedName name="_xlnm.Print_Titles" localSheetId="1">meble_krzesla_8vat!$1:$4</definedName>
    <definedName name="_xlnm.Print_Titles" localSheetId="2">niekwalifikowane!$1:$3</definedName>
  </definedNames>
  <calcPr calcId="152511" iterateDelta="0.01"/>
  <extLst>
    <ext xmlns:loext="http://schemas.libreoffice.org/" uri="{7626C862-2A13-11E5-B345-FEFF819CDC9F}">
      <loext:extCalcPr stringRefSyntax="ExcelA1"/>
    </ext>
  </extLst>
</workbook>
</file>

<file path=xl/calcChain.xml><?xml version="1.0" encoding="utf-8"?>
<calcChain xmlns="http://schemas.openxmlformats.org/spreadsheetml/2006/main">
  <c r="H220" i="6" l="1"/>
  <c r="G220" i="6"/>
  <c r="I220" i="6" s="1"/>
  <c r="I212" i="6"/>
  <c r="H212" i="6"/>
  <c r="G212" i="6"/>
  <c r="I193" i="6"/>
  <c r="H193" i="6"/>
  <c r="G193" i="6"/>
  <c r="H174" i="6"/>
  <c r="G174" i="6"/>
  <c r="I174" i="6" s="1"/>
  <c r="H155" i="6"/>
  <c r="G155" i="6"/>
  <c r="I155" i="6" s="1"/>
  <c r="I145" i="6"/>
  <c r="H145" i="6"/>
  <c r="G145" i="6"/>
  <c r="I141" i="6"/>
  <c r="H141" i="6"/>
  <c r="G141" i="6"/>
  <c r="H133" i="6"/>
  <c r="G133" i="6"/>
  <c r="I133" i="6" s="1"/>
  <c r="H131" i="6"/>
  <c r="G131" i="6"/>
  <c r="I131" i="6" s="1"/>
  <c r="I128" i="6"/>
  <c r="H128" i="6"/>
  <c r="G128" i="6"/>
  <c r="I125" i="6"/>
  <c r="H125" i="6"/>
  <c r="G125" i="6"/>
  <c r="H106" i="6"/>
  <c r="G106" i="6"/>
  <c r="I106" i="6" s="1"/>
  <c r="H98" i="6"/>
  <c r="G98" i="6"/>
  <c r="I98" i="6" s="1"/>
  <c r="I91" i="6"/>
  <c r="H91" i="6"/>
  <c r="G91" i="6"/>
  <c r="I85" i="6"/>
  <c r="H85" i="6"/>
  <c r="G85" i="6"/>
  <c r="H82" i="6"/>
  <c r="G82" i="6"/>
  <c r="I82" i="6" s="1"/>
  <c r="H77" i="6"/>
  <c r="G77" i="6"/>
  <c r="I77" i="6" s="1"/>
  <c r="I72" i="6"/>
  <c r="H72" i="6"/>
  <c r="G72" i="6"/>
  <c r="I67" i="6"/>
  <c r="H67" i="6"/>
  <c r="G67" i="6"/>
  <c r="H62" i="6"/>
  <c r="G62" i="6"/>
  <c r="I62" i="6" s="1"/>
  <c r="H59" i="6"/>
  <c r="G59" i="6"/>
  <c r="I59" i="6" s="1"/>
  <c r="I56" i="6"/>
  <c r="H56" i="6"/>
  <c r="G56" i="6"/>
  <c r="I52" i="6"/>
  <c r="H52" i="6"/>
  <c r="G52" i="6"/>
  <c r="H49" i="6"/>
  <c r="G49" i="6"/>
  <c r="I49" i="6" s="1"/>
  <c r="H46" i="6"/>
  <c r="G46" i="6"/>
  <c r="I46" i="6" s="1"/>
  <c r="I43" i="6"/>
  <c r="H43" i="6"/>
  <c r="G43" i="6"/>
  <c r="I40" i="6"/>
  <c r="H40" i="6"/>
  <c r="G40" i="6"/>
  <c r="H37" i="6"/>
  <c r="G37" i="6"/>
  <c r="I37" i="6" s="1"/>
  <c r="H34" i="6"/>
  <c r="G34" i="6"/>
  <c r="I34" i="6" s="1"/>
  <c r="I31" i="6"/>
  <c r="H31" i="6"/>
  <c r="G31" i="6"/>
  <c r="I28" i="6"/>
  <c r="H28" i="6"/>
  <c r="G28" i="6"/>
  <c r="H25" i="6"/>
  <c r="G25" i="6"/>
  <c r="I25" i="6" s="1"/>
  <c r="H22" i="6"/>
  <c r="G22" i="6"/>
  <c r="I22" i="6" s="1"/>
  <c r="I19" i="6"/>
  <c r="H19" i="6"/>
  <c r="G19" i="6"/>
  <c r="I16" i="6"/>
  <c r="H16" i="6"/>
  <c r="H222" i="6" s="1"/>
  <c r="G16" i="6"/>
  <c r="H13" i="6"/>
  <c r="G13" i="6"/>
  <c r="I13" i="6" s="1"/>
  <c r="H10" i="6"/>
  <c r="G10" i="6"/>
  <c r="I10" i="6" s="1"/>
  <c r="I222" i="6" s="1"/>
  <c r="I224" i="6" s="1"/>
  <c r="H4" i="6"/>
  <c r="H7" i="6" s="1"/>
  <c r="G4" i="6"/>
  <c r="I4" i="6" s="1"/>
  <c r="I7" i="6" s="1"/>
  <c r="I21" i="5"/>
  <c r="H21" i="5"/>
  <c r="G21" i="5"/>
  <c r="H19" i="5"/>
  <c r="G19" i="5"/>
  <c r="I19" i="5" s="1"/>
  <c r="H17" i="5"/>
  <c r="G17" i="5"/>
  <c r="I17" i="5" s="1"/>
  <c r="I15" i="5"/>
  <c r="H15" i="5"/>
  <c r="G15" i="5"/>
  <c r="I13" i="5"/>
  <c r="H13" i="5"/>
  <c r="G13" i="5"/>
  <c r="H11" i="5"/>
  <c r="G11" i="5"/>
  <c r="I11" i="5" s="1"/>
  <c r="H8" i="5"/>
  <c r="G8" i="5"/>
  <c r="I8" i="5" s="1"/>
  <c r="I5" i="5"/>
  <c r="H5" i="5"/>
  <c r="H24" i="5" s="1"/>
  <c r="G5" i="5"/>
  <c r="D120" i="1"/>
  <c r="D119" i="1"/>
  <c r="D116" i="1"/>
  <c r="D114" i="1"/>
  <c r="D112" i="1"/>
  <c r="D104" i="1"/>
  <c r="D103" i="1"/>
  <c r="D101" i="1"/>
  <c r="D100" i="1"/>
  <c r="D99" i="1"/>
  <c r="D96" i="1"/>
  <c r="D83" i="1"/>
  <c r="D81" i="1"/>
  <c r="D79" i="1"/>
  <c r="D77" i="1"/>
  <c r="D76" i="1"/>
  <c r="D74" i="1"/>
  <c r="D73" i="1"/>
  <c r="D72" i="1"/>
  <c r="D67" i="1"/>
  <c r="D60" i="1"/>
  <c r="D58" i="1"/>
  <c r="D56" i="1"/>
  <c r="D54" i="1"/>
  <c r="D53" i="1"/>
  <c r="D52" i="1"/>
  <c r="D51" i="1"/>
  <c r="D50" i="1"/>
  <c r="D49" i="1"/>
  <c r="D46" i="1"/>
  <c r="D43" i="1"/>
  <c r="D42" i="1"/>
  <c r="D35" i="1"/>
  <c r="D34" i="1"/>
  <c r="D33" i="1"/>
  <c r="D21" i="1"/>
  <c r="D6" i="1"/>
  <c r="D5" i="1"/>
  <c r="I24" i="5" l="1"/>
  <c r="H224" i="6"/>
</calcChain>
</file>

<file path=xl/sharedStrings.xml><?xml version="1.0" encoding="utf-8"?>
<sst xmlns="http://schemas.openxmlformats.org/spreadsheetml/2006/main" count="731" uniqueCount="399">
  <si>
    <t>FORMULARZ CENOWY- Zakres 1 (STAWKA VAT 23%)</t>
  </si>
  <si>
    <t>Lp.</t>
  </si>
  <si>
    <t>Wyposażenie</t>
  </si>
  <si>
    <t>Jedn. miary</t>
  </si>
  <si>
    <t xml:space="preserve">Ilość </t>
  </si>
  <si>
    <t>Cena jedn. netto</t>
  </si>
  <si>
    <t>Cena jedn. brutto</t>
  </si>
  <si>
    <t>Wartość brutto</t>
  </si>
  <si>
    <t>Szt.</t>
  </si>
  <si>
    <t xml:space="preserve">Szt. </t>
  </si>
  <si>
    <t>szt.</t>
  </si>
  <si>
    <t>kpl.</t>
  </si>
  <si>
    <t>zest.</t>
  </si>
  <si>
    <t>szt</t>
  </si>
  <si>
    <t>RAZEM:</t>
  </si>
  <si>
    <t>Kpl.</t>
  </si>
  <si>
    <t>1</t>
  </si>
  <si>
    <t xml:space="preserve">Specyfikacja wyposażenia „Rozbudowa Środowiskowego Domu Samopomocy „Kalina” </t>
  </si>
  <si>
    <t>–  meble i krzesła (wydatki kwalif.) VAT 8%</t>
  </si>
  <si>
    <t>UWZGLĘDNIONE W ARKUSZU MEDYCZNE!!</t>
  </si>
  <si>
    <t>Stawka VAT</t>
  </si>
  <si>
    <t>Wartość netto</t>
  </si>
  <si>
    <t xml:space="preserve">Miejsce </t>
  </si>
  <si>
    <r>
      <rPr>
        <sz val="11"/>
        <color rgb="FF000000"/>
        <rFont val="Arial"/>
        <family val="2"/>
        <charset val="238"/>
      </rPr>
      <t>1.</t>
    </r>
    <r>
      <rPr>
        <sz val="7"/>
        <color rgb="FF000000"/>
        <rFont val="Times New Roman"/>
        <family val="1"/>
        <charset val="238"/>
      </rPr>
      <t xml:space="preserve">    </t>
    </r>
    <r>
      <rPr>
        <sz val="11"/>
        <color rgb="FF000000"/>
        <rFont val="Arial"/>
        <family val="2"/>
        <charset val="238"/>
      </rPr>
      <t> </t>
    </r>
  </si>
  <si>
    <t>Szafka przyłóżkowa dwustronna</t>
  </si>
  <si>
    <t xml:space="preserve">II p. 15 pokoi mieszkalnych </t>
  </si>
  <si>
    <t xml:space="preserve">Szafka przyłóżkowa </t>
  </si>
  <si>
    <t>(24 szt.)</t>
  </si>
  <si>
    <t xml:space="preserve">Szafka przyłóżkowa dwustronna wykonana z płyty meblowej, szafka wyposażona w jedna szufladę na prowadnicy rolkowej, kontenerek z półka i drzwiczkami, pomiędzy szufladą a kontenerkiem wolna przestrzeń; szafka wyposażona w dodatkowy blat boczny obrotowy o wymiarach 620x420mm  z regulacją wysokości  w zakresie 800-1010mm; szafka na czterech kółkach w tym dwa z blokadą; szuflada i drzwiczki wyposażone w uchwyty do otwierania metalowe satynowe, szuflada i drzwiczki otwierane dwustronnie; wysokość 800 mm, szerokość 520 mm, głębokość 420 mm +/- 5mm </t>
  </si>
  <si>
    <t>2.</t>
  </si>
  <si>
    <t>I p. 5 pokoi mieszkalnych</t>
  </si>
  <si>
    <t>3.</t>
  </si>
  <si>
    <t>Łóżko szpitalne/ rehabilitacyjne</t>
  </si>
  <si>
    <t>II p. 15 pokoi mieszkalnych (12 szt.)</t>
  </si>
  <si>
    <t xml:space="preserve">Łóżko rehabilitacyjne czterosegmentowe, sterowane elektrycznie w obudowie drewnianej, stabilna konstrukcja łóżka wykonana z profili stalowych o wym. 50x20mm malowanych proszkowo kolorze zbliżonym do koloru obudowy, obudowa łóżka w kolorze buk  z drewna i płyty laminowanej w komplecie z drewnianymi poręczami bocznymi poruszającymi się w  ceowniku aluminiowym półzamkniętym o wymiarach 20x20 mm  Szczyt łóżka w formie skrzyni przód i tył płyta laminowana, słupki oraz krawędź górna z drewna bukowego, złożone barierki wystają ponad leże maksymalnie 2 cm  (bez materaca), regulacja kąta ramki podudzia  mechanizmem zapadkowym – przesuw wzdłużny systemem rolkowym </t>
  </si>
  <si>
    <r>
      <rPr>
        <sz val="11"/>
        <color rgb="FF000000"/>
        <rFont val="Arial"/>
        <family val="2"/>
        <charset val="238"/>
      </rPr>
      <t xml:space="preserve">I p. 5 </t>
    </r>
    <r>
      <rPr>
        <sz val="11"/>
        <color rgb="FF000000"/>
        <rFont val="Calibri"/>
        <family val="2"/>
        <charset val="238"/>
      </rPr>
      <t>pokoi</t>
    </r>
    <r>
      <rPr>
        <sz val="11"/>
        <color rgb="FF000000"/>
        <rFont val="Arial"/>
        <family val="2"/>
        <charset val="238"/>
      </rPr>
      <t xml:space="preserve"> mieszkalnych     (6 szt.)</t>
    </r>
  </si>
  <si>
    <t>4.</t>
  </si>
  <si>
    <t>T pomocniczy (5szt.)</t>
  </si>
  <si>
    <t>5.</t>
  </si>
  <si>
    <t>Łóżko szpitalne rehabilitacyjne  (wysięgnik z podwieszką, statyw przyłóżkowy na kroplówki)</t>
  </si>
  <si>
    <t>II p. 15 pokoi mieszkalnych</t>
  </si>
  <si>
    <t xml:space="preserve">Łóżko rehabilitacyjne czterosegmentowe, sterowane elektrycznie w obudowie drewnianej, stabilna konstrukcja łóżka wykonana z profili stalowych o wym. 50x20mm malowanych proszkowo kolorze zbliżonym do koloru obudowy, obudowa łóżka w kolorze buk  z drewna i płyty laminowanej w komplecie z drewnianymi poręczami bocznymi poruszającymi się w  ceowniku aluminiowym półzamkniętym o wymiarach 20x20 mm  Szczyt łóżka w formie skrzyni , przód i tył płyta laminowana , słupki oraz krawędź górna z drewna bukowego, złożone barierki wystają ponad leże maksymalnie 2 cm  ( bez materaca), regulacja kąta ramki podudzia  mechanizmem zapadkowym – przesuw wzdłużny systemem rolkowym, w wyposażeniu: wysięgnik z podwieszką, statyw przyłóżkowy na kroplówki </t>
  </si>
  <si>
    <t>6.</t>
  </si>
  <si>
    <t>Łóżko szpitalne elektryczne/rehabilitacyjne  (wysięgnik z podwieszką, statyw przyłóżkowy na kroplówki)</t>
  </si>
  <si>
    <t xml:space="preserve">T pomocnicze   </t>
  </si>
  <si>
    <t>7.</t>
  </si>
  <si>
    <t>Fotel do pobierania krwi</t>
  </si>
  <si>
    <t>II p. gabinet socjalny - zabiegowy</t>
  </si>
  <si>
    <t>Stanowisko do pobierania krwi, to wyrób, który poprzez zintegrowanie krzesła i stolika zabiegowego przeznaczony jest do ułatwienia przeprowadzenia zabiegu iniekcji na prawym lub lewym przedramieniu osoby poddawanej zabiegowi. Wyrób wyposażony we wspornik "podłokietnik", który służy do podparcia przedramienia pacjenta lub osoby poddawanej zabiegowi. Budowa: półka stanowiska (w zależności od modelu), podłokietnik regulowany (lub dwa, w zależności od modelu), pokrętło regulacji położenia i wysokości podłokietnika, siedzisko-oparcie, rama stanowiska. Wymiary całkowite: szer./dł./wys. 606/805/825 mm. Dopuszczalne obciążenie 120 kg</t>
  </si>
  <si>
    <t>8.</t>
  </si>
  <si>
    <t>Leżanka lekarska</t>
  </si>
  <si>
    <t>Leżanka lekarska wykonana z rur stalowych, pokrytych lakierem proszkowym, odpornym na promieniowanie UV, uszkodzenia mechaniczne i środki dezynfekcyjno-myjące. Segmenty leża oraz zagłówka są tapicerowane.</t>
  </si>
  <si>
    <t>Dł. 190 cm, szer. 55 cm, wysokość 55 cm, Kątowa regulacja segmentu zagłówka + 45 do - 30 °, Maksymalne dopuszczalne obciążenie 180 kg</t>
  </si>
  <si>
    <t>SUMA</t>
  </si>
  <si>
    <t>– wydatki niekwalifikowalne</t>
  </si>
  <si>
    <t>Materac do łóżka</t>
  </si>
  <si>
    <t>II p., 15 pokoi mieszkalnych (24)</t>
  </si>
  <si>
    <t>Materac piankowy, pokrowiec medyczny zmywalny, paroprzepuszczalny, zapinany na zamek błyskawiczny, wysokość 10 cm, szerokość 90 cm, długość 200 cm</t>
  </si>
  <si>
    <t>I p. 5 pokoi mieszkalnych (6)</t>
  </si>
  <si>
    <t>NKW</t>
  </si>
  <si>
    <r>
      <rPr>
        <sz val="11"/>
        <color rgb="FF000000"/>
        <rFont val="Arial"/>
        <family val="2"/>
        <charset val="238"/>
      </rPr>
      <t>2.</t>
    </r>
    <r>
      <rPr>
        <sz val="7"/>
        <color rgb="FF000000"/>
        <rFont val="Times New Roman"/>
        <family val="1"/>
        <charset val="238"/>
      </rPr>
      <t xml:space="preserve">    </t>
    </r>
    <r>
      <rPr>
        <sz val="11"/>
        <color rgb="FF000000"/>
        <rFont val="Arial"/>
        <family val="2"/>
        <charset val="238"/>
      </rPr>
      <t> </t>
    </r>
  </si>
  <si>
    <t>Firanki + zasłony</t>
  </si>
  <si>
    <t>II p., 15 pokoi mieszkalnych</t>
  </si>
  <si>
    <r>
      <rPr>
        <sz val="11"/>
        <color rgb="FF000000"/>
        <rFont val="Arial"/>
        <family val="2"/>
        <charset val="238"/>
      </rPr>
      <t>Zasłona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150 -200 cm +/- 3% sztuk 28 (14 kompletów) Zasłony z opcją zasłaniania, kpl.2szt</t>
    </r>
  </si>
  <si>
    <r>
      <rPr>
        <sz val="11"/>
        <color rgb="FF000000"/>
        <rFont val="Arial"/>
        <family val="2"/>
        <charset val="238"/>
      </rPr>
      <t>Firanka</t>
    </r>
    <r>
      <rPr>
        <b/>
        <sz val="11"/>
        <color rgb="FF000000"/>
        <rFont val="Arial"/>
        <family val="2"/>
        <charset val="238"/>
      </rPr>
      <t xml:space="preserve"> </t>
    </r>
    <r>
      <rPr>
        <sz val="11"/>
        <color rgb="FF000000"/>
        <rFont val="Arial"/>
        <family val="2"/>
        <charset val="238"/>
      </rPr>
      <t>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</si>
  <si>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3.</t>
    </r>
    <r>
      <rPr>
        <sz val="7"/>
        <color rgb="FF000000"/>
        <rFont val="Times New Roman"/>
        <family val="1"/>
        <charset val="238"/>
      </rPr>
      <t xml:space="preserve">    </t>
    </r>
    <r>
      <rPr>
        <sz val="11"/>
        <color rgb="FF000000"/>
        <rFont val="Arial"/>
        <family val="2"/>
        <charset val="238"/>
      </rPr>
      <t> </t>
    </r>
  </si>
  <si>
    <t>II p., 3 pokoje opiekuna</t>
  </si>
  <si>
    <r>
      <rPr>
        <b/>
        <sz val="11"/>
        <color rgb="FF000000"/>
        <rFont val="Arial"/>
        <family val="2"/>
        <charset val="238"/>
      </rPr>
      <t>Zasłona</t>
    </r>
    <r>
      <rPr>
        <sz val="11"/>
        <color rgb="FF000000"/>
        <rFont val="Arial"/>
        <family val="2"/>
        <charset val="238"/>
      </rPr>
      <t xml:space="preserve">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150 -200 cm +/- 3% sztuk 28 (14 kompletów) Zasłony z opcją zasłaniania, kpl.2szt</t>
    </r>
  </si>
  <si>
    <r>
      <rPr>
        <b/>
        <sz val="11"/>
        <color rgb="FF000000"/>
        <rFont val="Arial"/>
        <family val="2"/>
        <charset val="238"/>
      </rPr>
      <t xml:space="preserve">Firanka </t>
    </r>
    <r>
      <rPr>
        <sz val="11"/>
        <color rgb="FF000000"/>
        <rFont val="Arial"/>
        <family val="2"/>
        <charset val="238"/>
      </rPr>
      <t>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</si>
  <si>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4.</t>
    </r>
    <r>
      <rPr>
        <sz val="7"/>
        <color rgb="FF000000"/>
        <rFont val="Times New Roman"/>
        <family val="1"/>
        <charset val="238"/>
      </rPr>
      <t xml:space="preserve">    </t>
    </r>
    <r>
      <rPr>
        <sz val="11"/>
        <color rgb="FF000000"/>
        <rFont val="Arial"/>
        <family val="2"/>
        <charset val="238"/>
      </rPr>
      <t> </t>
    </r>
  </si>
  <si>
    <t>II p. 3 jadalnie</t>
  </si>
  <si>
    <r>
      <rPr>
        <sz val="11"/>
        <color rgb="FF000000"/>
        <rFont val="Arial"/>
        <family val="2"/>
        <charset val="238"/>
      </rPr>
      <t>5.</t>
    </r>
    <r>
      <rPr>
        <sz val="7"/>
        <color rgb="FF000000"/>
        <rFont val="Times New Roman"/>
        <family val="1"/>
        <charset val="238"/>
      </rPr>
      <t xml:space="preserve">    </t>
    </r>
    <r>
      <rPr>
        <sz val="11"/>
        <color rgb="FF000000"/>
        <rFont val="Arial"/>
        <family val="2"/>
        <charset val="238"/>
      </rPr>
      <t> </t>
    </r>
  </si>
  <si>
    <t>II p. Pobyt dzienny – świetlica</t>
  </si>
  <si>
    <r>
      <rPr>
        <sz val="11"/>
        <color rgb="FF000000"/>
        <rFont val="Arial"/>
        <family val="2"/>
        <charset val="238"/>
      </rPr>
      <t>6.</t>
    </r>
    <r>
      <rPr>
        <sz val="7"/>
        <color rgb="FF000000"/>
        <rFont val="Times New Roman"/>
        <family val="1"/>
        <charset val="238"/>
      </rPr>
      <t xml:space="preserve">    </t>
    </r>
    <r>
      <rPr>
        <sz val="11"/>
        <color rgb="FF000000"/>
        <rFont val="Arial"/>
        <family val="2"/>
        <charset val="238"/>
      </rPr>
      <t> </t>
    </r>
  </si>
  <si>
    <t>II p. Pokój poradnictwa</t>
  </si>
  <si>
    <r>
      <rPr>
        <sz val="11"/>
        <color rgb="FF000000"/>
        <rFont val="Arial"/>
        <family val="2"/>
        <charset val="238"/>
      </rPr>
      <t>7.</t>
    </r>
    <r>
      <rPr>
        <sz val="7"/>
        <color rgb="FF000000"/>
        <rFont val="Times New Roman"/>
        <family val="1"/>
        <charset val="238"/>
      </rPr>
      <t xml:space="preserve">    </t>
    </r>
    <r>
      <rPr>
        <sz val="11"/>
        <color rgb="FF000000"/>
        <rFont val="Arial"/>
        <family val="2"/>
        <charset val="238"/>
      </rPr>
      <t> </t>
    </r>
  </si>
  <si>
    <r>
      <rPr>
        <sz val="11"/>
        <color rgb="FF000000"/>
        <rFont val="Arial"/>
        <family val="2"/>
        <charset val="238"/>
      </rPr>
      <t>8.</t>
    </r>
    <r>
      <rPr>
        <sz val="7"/>
        <color rgb="FF000000"/>
        <rFont val="Times New Roman"/>
        <family val="1"/>
        <charset val="238"/>
      </rPr>
      <t xml:space="preserve">    </t>
    </r>
    <r>
      <rPr>
        <sz val="11"/>
        <color rgb="FF000000"/>
        <rFont val="Arial"/>
        <family val="2"/>
        <charset val="238"/>
      </rPr>
      <t> </t>
    </r>
  </si>
  <si>
    <t>I p. jadalnia</t>
  </si>
  <si>
    <r>
      <rPr>
        <sz val="11"/>
        <color rgb="FF000000"/>
        <rFont val="Arial"/>
        <family val="2"/>
        <charset val="238"/>
      </rPr>
      <t>9.</t>
    </r>
    <r>
      <rPr>
        <sz val="7"/>
        <color rgb="FF000000"/>
        <rFont val="Times New Roman"/>
        <family val="1"/>
        <charset val="238"/>
      </rPr>
      <t xml:space="preserve">    </t>
    </r>
    <r>
      <rPr>
        <sz val="11"/>
        <color rgb="FF000000"/>
        <rFont val="Arial"/>
        <family val="2"/>
        <charset val="238"/>
      </rPr>
      <t> </t>
    </r>
  </si>
  <si>
    <t>I p. pokój opiekunów</t>
  </si>
  <si>
    <r>
      <rPr>
        <sz val="11"/>
        <color rgb="FF000000"/>
        <rFont val="Arial"/>
        <family val="2"/>
        <charset val="238"/>
      </rPr>
      <t>10.</t>
    </r>
    <r>
      <rPr>
        <sz val="7"/>
        <color rgb="FF000000"/>
        <rFont val="Times New Roman"/>
        <family val="1"/>
        <charset val="238"/>
      </rPr>
      <t xml:space="preserve">  </t>
    </r>
    <r>
      <rPr>
        <sz val="11"/>
        <color rgb="FF000000"/>
        <rFont val="Arial"/>
        <family val="2"/>
        <charset val="238"/>
      </rPr>
      <t> </t>
    </r>
  </si>
  <si>
    <t xml:space="preserve"> I p.ŚDS – pobyt dzienny gabinety 2</t>
  </si>
  <si>
    <r>
      <rPr>
        <sz val="11"/>
        <color rgb="FF000000"/>
        <rFont val="Arial"/>
        <family val="2"/>
        <charset val="238"/>
      </rPr>
      <t>11.</t>
    </r>
    <r>
      <rPr>
        <sz val="7"/>
        <color rgb="FF000000"/>
        <rFont val="Times New Roman"/>
        <family val="1"/>
        <charset val="238"/>
      </rPr>
      <t xml:space="preserve">  </t>
    </r>
    <r>
      <rPr>
        <sz val="11"/>
        <color rgb="FF000000"/>
        <rFont val="Arial"/>
        <family val="2"/>
        <charset val="238"/>
      </rPr>
      <t> </t>
    </r>
  </si>
  <si>
    <t>I p. ŚDS – pobyt dzienny pokój socjalny (wyciszeń )</t>
  </si>
  <si>
    <r>
      <rPr>
        <sz val="11"/>
        <color rgb="FF000000"/>
        <rFont val="Arial"/>
        <family val="2"/>
        <charset val="238"/>
      </rPr>
      <t>Firanka 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</si>
  <si>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12.</t>
    </r>
    <r>
      <rPr>
        <sz val="7"/>
        <color rgb="FF000000"/>
        <rFont val="Times New Roman"/>
        <family val="1"/>
        <charset val="238"/>
      </rPr>
      <t xml:space="preserve">  </t>
    </r>
    <r>
      <rPr>
        <sz val="11"/>
        <color rgb="FF000000"/>
        <rFont val="Arial"/>
        <family val="2"/>
        <charset val="238"/>
      </rPr>
      <t> </t>
    </r>
  </si>
  <si>
    <t>I p. ŚDS – pobyt dzienny jadalnia</t>
  </si>
  <si>
    <r>
      <rPr>
        <sz val="11"/>
        <color rgb="FF000000"/>
        <rFont val="Arial"/>
        <family val="2"/>
        <charset val="238"/>
      </rPr>
      <t>13.</t>
    </r>
    <r>
      <rPr>
        <sz val="7"/>
        <color rgb="FF000000"/>
        <rFont val="Times New Roman"/>
        <family val="1"/>
        <charset val="238"/>
      </rPr>
      <t xml:space="preserve">  </t>
    </r>
    <r>
      <rPr>
        <sz val="11"/>
        <color rgb="FF000000"/>
        <rFont val="Arial"/>
        <family val="2"/>
        <charset val="238"/>
      </rPr>
      <t> </t>
    </r>
  </si>
  <si>
    <t>Firanki + zasłony 160/200</t>
  </si>
  <si>
    <t>Parter – 7 gabinetów</t>
  </si>
  <si>
    <r>
      <rPr>
        <sz val="11"/>
        <color rgb="FF000000"/>
        <rFont val="Arial"/>
        <family val="2"/>
        <charset val="238"/>
      </rPr>
      <t>14.</t>
    </r>
    <r>
      <rPr>
        <sz val="7"/>
        <color rgb="FF000000"/>
        <rFont val="Times New Roman"/>
        <family val="1"/>
        <charset val="238"/>
      </rPr>
      <t xml:space="preserve">  </t>
    </r>
    <r>
      <rPr>
        <sz val="11"/>
        <color rgb="FF000000"/>
        <rFont val="Arial"/>
        <family val="2"/>
        <charset val="238"/>
      </rPr>
      <t> </t>
    </r>
  </si>
  <si>
    <t>Firanki + zasłony 60/200</t>
  </si>
  <si>
    <r>
      <rPr>
        <b/>
        <sz val="11"/>
        <color rgb="FF000000"/>
        <rFont val="Arial"/>
        <family val="2"/>
        <charset val="238"/>
      </rPr>
      <t>Zasłona</t>
    </r>
    <r>
      <rPr>
        <sz val="11"/>
        <color rgb="FF000000"/>
        <rFont val="Arial"/>
        <family val="2"/>
        <charset val="238"/>
      </rPr>
      <t xml:space="preserve">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150cm +/- 3% (10szt.) Zasłony z opcją zasłaniania, kpl.2szt</t>
    </r>
  </si>
  <si>
    <r>
      <rPr>
        <sz val="11"/>
        <color rgb="FF000000"/>
        <rFont val="Arial"/>
        <family val="2"/>
        <charset val="238"/>
      </rPr>
      <t>15.</t>
    </r>
    <r>
      <rPr>
        <sz val="7"/>
        <color rgb="FF000000"/>
        <rFont val="Times New Roman"/>
        <family val="1"/>
        <charset val="238"/>
      </rPr>
      <t xml:space="preserve">  </t>
    </r>
    <r>
      <rPr>
        <sz val="11"/>
        <color rgb="FF000000"/>
        <rFont val="Arial"/>
        <family val="2"/>
        <charset val="238"/>
      </rPr>
      <t> </t>
    </r>
  </si>
  <si>
    <t>Podkład gumowy 110/140</t>
  </si>
  <si>
    <t>Podkład  na materac nieprzemakalny jest niezwykle praktyczny, stanowiący kombinację tkaniny frotte z wierzchniej strony produktu i ceraty od spodu. Kolor biały. wierzch - 70% bawełna, 30% poliester, spód – polichlorek winylu 100% PVC</t>
  </si>
  <si>
    <r>
      <rPr>
        <sz val="11"/>
        <color rgb="FF000000"/>
        <rFont val="Arial"/>
        <family val="2"/>
        <charset val="238"/>
      </rPr>
      <t>16.</t>
    </r>
    <r>
      <rPr>
        <sz val="7"/>
        <color rgb="FF000000"/>
        <rFont val="Times New Roman"/>
        <family val="1"/>
        <charset val="238"/>
      </rPr>
      <t xml:space="preserve">  </t>
    </r>
    <r>
      <rPr>
        <sz val="11"/>
        <color rgb="FF000000"/>
        <rFont val="Arial"/>
        <family val="2"/>
        <charset val="238"/>
      </rPr>
      <t> </t>
    </r>
  </si>
  <si>
    <t>Podkład płócienny</t>
  </si>
  <si>
    <t xml:space="preserve">IIp. 15 pokoi mieszkalnych </t>
  </si>
  <si>
    <t>Podkład płócienny, 100% bawełny, wymiar:110x140 cm +/- 3%. Jednobarwne, pastelowe</t>
  </si>
  <si>
    <t>(48)</t>
  </si>
  <si>
    <t>I p. 5 pokoi mieszkalnych (12)</t>
  </si>
  <si>
    <r>
      <rPr>
        <sz val="11"/>
        <color rgb="FF000000"/>
        <rFont val="Arial"/>
        <family val="2"/>
        <charset val="238"/>
      </rPr>
      <t>17.</t>
    </r>
    <r>
      <rPr>
        <sz val="7"/>
        <color rgb="FF000000"/>
        <rFont val="Times New Roman"/>
        <family val="1"/>
        <charset val="238"/>
      </rPr>
      <t xml:space="preserve">  </t>
    </r>
    <r>
      <rPr>
        <sz val="11"/>
        <color rgb="FF000000"/>
        <rFont val="Arial"/>
        <family val="2"/>
        <charset val="238"/>
      </rPr>
      <t> </t>
    </r>
  </si>
  <si>
    <t>Ręcznik 50/100</t>
  </si>
  <si>
    <t>II p., 15 pokoi mieszkalnych(72)</t>
  </si>
  <si>
    <t>Ręcznik kąpielowy, wymiary 50x100 cm, skład: 100% bawełna, temp. prania 40°, gramatura 500 g/m2</t>
  </si>
  <si>
    <t>I . 5 pokoi mieszkalnych (18)</t>
  </si>
  <si>
    <r>
      <rPr>
        <sz val="11"/>
        <color rgb="FF000000"/>
        <rFont val="Arial"/>
        <family val="2"/>
        <charset val="238"/>
      </rPr>
      <t>18.</t>
    </r>
    <r>
      <rPr>
        <sz val="7"/>
        <color rgb="FF000000"/>
        <rFont val="Times New Roman"/>
        <family val="1"/>
        <charset val="238"/>
      </rPr>
      <t xml:space="preserve">  </t>
    </r>
    <r>
      <rPr>
        <sz val="11"/>
        <color rgb="FF000000"/>
        <rFont val="Arial"/>
        <family val="2"/>
        <charset val="238"/>
      </rPr>
      <t> </t>
    </r>
  </si>
  <si>
    <t>Ręcznik kąpielowy 70/140</t>
  </si>
  <si>
    <t>II p., 15 pokoi mieszkalnych (48)</t>
  </si>
  <si>
    <t>Ręcznik kąpielowy, wymiary 70x140 cm, skład: 100% bawełna  temp. prania 40°, gramatura 500 g/m2</t>
  </si>
  <si>
    <r>
      <rPr>
        <sz val="11"/>
        <color rgb="FF000000"/>
        <rFont val="Arial"/>
        <family val="2"/>
        <charset val="238"/>
      </rPr>
      <t>19.</t>
    </r>
    <r>
      <rPr>
        <sz val="7"/>
        <color rgb="FF000000"/>
        <rFont val="Times New Roman"/>
        <family val="1"/>
        <charset val="238"/>
      </rPr>
      <t xml:space="preserve">  </t>
    </r>
    <r>
      <rPr>
        <sz val="11"/>
        <color rgb="FF000000"/>
        <rFont val="Arial"/>
        <family val="2"/>
        <charset val="238"/>
      </rPr>
      <t> </t>
    </r>
  </si>
  <si>
    <t>Koc</t>
  </si>
  <si>
    <t>30</t>
  </si>
  <si>
    <t xml:space="preserve">II p., 15 pokoi </t>
  </si>
  <si>
    <t>Koc: 60% +/- 3% bawełna, 40% +/- 3% akryl</t>
  </si>
  <si>
    <t>Mieszkalnych(24)</t>
  </si>
  <si>
    <t>- rozmiar: 150 x 200 cm +/- 3%</t>
  </si>
  <si>
    <t>- gramatura  min.350g/m2</t>
  </si>
  <si>
    <t>- obszycie: frędzle, jednokolorowe, pastelowe</t>
  </si>
  <si>
    <r>
      <rPr>
        <sz val="11"/>
        <color rgb="FF000000"/>
        <rFont val="Arial"/>
        <family val="2"/>
        <charset val="238"/>
      </rPr>
      <t>20.</t>
    </r>
    <r>
      <rPr>
        <sz val="7"/>
        <color rgb="FF000000"/>
        <rFont val="Times New Roman"/>
        <family val="1"/>
        <charset val="238"/>
      </rPr>
      <t xml:space="preserve">  </t>
    </r>
    <r>
      <rPr>
        <sz val="11"/>
        <color rgb="FF000000"/>
        <rFont val="Arial"/>
        <family val="2"/>
        <charset val="238"/>
      </rPr>
      <t> </t>
    </r>
  </si>
  <si>
    <t>Poduszka + kołdra</t>
  </si>
  <si>
    <t>II p., 15 pokoi mieszkalnych (30)</t>
  </si>
  <si>
    <t>Poduszka:</t>
  </si>
  <si>
    <t>I p. 5 pokoi mieszkalnych (10)</t>
  </si>
  <si>
    <t xml:space="preserve"> 70x80 cm +/- 3%, antyalergiczna, 45% </t>
  </si>
  <si>
    <t>+/- 3% bawełna, 55% +/- 3% poliester, wypełnienie: spiralnie skręcone silikonizowane włókno poliestrowe (HCS) w kształcie rurki</t>
  </si>
  <si>
    <r>
      <rPr>
        <b/>
        <sz val="11"/>
        <color rgb="FF000000"/>
        <rFont val="Arial"/>
        <family val="2"/>
        <charset val="238"/>
      </rPr>
      <t>Kołdra</t>
    </r>
    <r>
      <rPr>
        <sz val="11"/>
        <color rgb="FF000000"/>
        <rFont val="Arial"/>
        <family val="2"/>
        <charset val="238"/>
      </rPr>
      <t>: 155x200 cm +/- 3%  antyalergiczna, 45% +/- 3% bawełna, 55% +/- 3% poliester, wypełnienie: spiralnie skręcone silikonizowane włókno poliestrowe (HCS) w kształcie rurki</t>
    </r>
  </si>
  <si>
    <r>
      <rPr>
        <sz val="11"/>
        <color rgb="FF000000"/>
        <rFont val="Arial"/>
        <family val="2"/>
        <charset val="238"/>
      </rPr>
      <t>21.</t>
    </r>
    <r>
      <rPr>
        <sz val="7"/>
        <color rgb="FF000000"/>
        <rFont val="Times New Roman"/>
        <family val="1"/>
        <charset val="238"/>
      </rPr>
      <t xml:space="preserve">  </t>
    </r>
    <r>
      <rPr>
        <sz val="11"/>
        <color rgb="FF000000"/>
        <rFont val="Arial"/>
        <family val="2"/>
        <charset val="238"/>
      </rPr>
      <t> </t>
    </r>
  </si>
  <si>
    <t>Pościel (poszewka, poszwa, prześcieradło z gumką)</t>
  </si>
  <si>
    <t>Kpl. pościeli</t>
  </si>
  <si>
    <r>
      <rPr>
        <sz val="11"/>
        <color rgb="FF000000"/>
        <rFont val="Arial"/>
        <family val="2"/>
        <charset val="238"/>
      </rPr>
      <t xml:space="preserve"> </t>
    </r>
    <r>
      <rPr>
        <b/>
        <sz val="11"/>
        <color rgb="FF000000"/>
        <rFont val="Arial"/>
        <family val="2"/>
        <charset val="238"/>
      </rPr>
      <t>poszwa</t>
    </r>
    <r>
      <rPr>
        <sz val="11"/>
        <color rgb="FF000000"/>
        <rFont val="Arial"/>
        <family val="2"/>
        <charset val="238"/>
      </rPr>
      <t xml:space="preserve"> – 160x200 cm +/- 3% – szt.,</t>
    </r>
  </si>
  <si>
    <r>
      <rPr>
        <sz val="11"/>
        <color rgb="FF000000"/>
        <rFont val="Arial"/>
        <family val="2"/>
        <charset val="238"/>
      </rPr>
      <t xml:space="preserve"> </t>
    </r>
    <r>
      <rPr>
        <b/>
        <sz val="11"/>
        <color rgb="FF000000"/>
        <rFont val="Arial"/>
        <family val="2"/>
        <charset val="238"/>
      </rPr>
      <t>poszewka na poduszkę</t>
    </r>
    <r>
      <rPr>
        <sz val="11"/>
        <color rgb="FF000000"/>
        <rFont val="Arial"/>
        <family val="2"/>
        <charset val="238"/>
      </rPr>
      <t xml:space="preserve"> – szt. 70x80 cm +/- 3%, 100% bawełna, kora satynowa, wykończenie z zamkiem, wzorzysta</t>
    </r>
  </si>
  <si>
    <r>
      <rPr>
        <b/>
        <sz val="11"/>
        <color rgb="FF000000"/>
        <rFont val="Arial"/>
        <family val="2"/>
        <charset val="238"/>
      </rPr>
      <t>prześcieradło</t>
    </r>
    <r>
      <rPr>
        <sz val="11"/>
        <color rgb="FF000000"/>
        <rFont val="Arial"/>
        <family val="2"/>
        <charset val="238"/>
      </rPr>
      <t xml:space="preserve"> z frotte elastycznej o gramaturze 155 g/m</t>
    </r>
    <r>
      <rPr>
        <vertAlign val="superscript"/>
        <sz val="11"/>
        <color rgb="FF000000"/>
        <rFont val="Arial"/>
        <family val="2"/>
        <charset val="238"/>
      </rPr>
      <t xml:space="preserve">2 </t>
    </r>
    <r>
      <rPr>
        <sz val="11"/>
        <color rgb="FF000000"/>
        <rFont val="Arial"/>
        <family val="2"/>
        <charset val="238"/>
      </rPr>
      <t xml:space="preserve">+/- 3% z gumką, 82% +/- 3% bawełna, 18% poliester wymiar: </t>
    </r>
    <r>
      <rPr>
        <sz val="11"/>
        <color rgb="FFFF0000"/>
        <rFont val="Arial"/>
        <family val="2"/>
        <charset val="238"/>
      </rPr>
      <t xml:space="preserve">150-160x200 cm </t>
    </r>
    <r>
      <rPr>
        <sz val="11"/>
        <color rgb="FF000000"/>
        <rFont val="Arial"/>
        <family val="2"/>
        <charset val="238"/>
      </rPr>
      <t>+/- 3% jednobarwne, pastelowe</t>
    </r>
  </si>
  <si>
    <r>
      <rPr>
        <sz val="11"/>
        <color rgb="FF000000"/>
        <rFont val="Arial"/>
        <family val="2"/>
        <charset val="238"/>
      </rPr>
      <t>22.</t>
    </r>
    <r>
      <rPr>
        <sz val="7"/>
        <color rgb="FF000000"/>
        <rFont val="Times New Roman"/>
        <family val="1"/>
        <charset val="238"/>
      </rPr>
      <t xml:space="preserve">  </t>
    </r>
    <r>
      <rPr>
        <sz val="11"/>
        <color rgb="FF000000"/>
        <rFont val="Arial"/>
        <family val="2"/>
        <charset val="238"/>
      </rPr>
      <t> </t>
    </r>
  </si>
  <si>
    <t>Narzuta</t>
  </si>
  <si>
    <t>40</t>
  </si>
  <si>
    <t>skład: 100% akryl</t>
  </si>
  <si>
    <t>- rozmiar: 160 x 210 cm +/- 3%</t>
  </si>
  <si>
    <t>- gramatura 450g/m2</t>
  </si>
  <si>
    <t>- obszycie: taśma, jednokolorowe, pastelowe</t>
  </si>
  <si>
    <r>
      <rPr>
        <sz val="11"/>
        <color rgb="FF000000"/>
        <rFont val="Arial"/>
        <family val="2"/>
        <charset val="238"/>
      </rPr>
      <t>23.</t>
    </r>
    <r>
      <rPr>
        <sz val="7"/>
        <color rgb="FF000000"/>
        <rFont val="Times New Roman"/>
        <family val="1"/>
        <charset val="238"/>
      </rPr>
      <t xml:space="preserve">  </t>
    </r>
    <r>
      <rPr>
        <sz val="11"/>
        <color rgb="FF000000"/>
        <rFont val="Arial"/>
        <family val="2"/>
        <charset val="238"/>
      </rPr>
      <t> </t>
    </r>
  </si>
  <si>
    <t>Ścierka kuchenna</t>
  </si>
  <si>
    <t>II p., 15 pokoi mieszkalnych (60)</t>
  </si>
  <si>
    <r>
      <rPr>
        <sz val="11"/>
        <color rgb="FF000000"/>
        <rFont val="Arial"/>
        <family val="2"/>
        <charset val="238"/>
      </rPr>
      <t>Wymiar 50x70, bawełna, gramatura 500g/m</t>
    </r>
    <r>
      <rPr>
        <vertAlign val="superscript"/>
        <sz val="11"/>
        <color rgb="FF000000"/>
        <rFont val="Arial"/>
        <family val="2"/>
        <charset val="238"/>
      </rPr>
      <t>2</t>
    </r>
  </si>
  <si>
    <t>I p. 5 pokoi mieszkalnych (20)</t>
  </si>
  <si>
    <r>
      <rPr>
        <sz val="11"/>
        <color rgb="FF000000"/>
        <rFont val="Arial"/>
        <family val="2"/>
        <charset val="238"/>
      </rPr>
      <t>24.</t>
    </r>
    <r>
      <rPr>
        <sz val="7"/>
        <color rgb="FF000000"/>
        <rFont val="Times New Roman"/>
        <family val="1"/>
        <charset val="238"/>
      </rPr>
      <t xml:space="preserve">  </t>
    </r>
    <r>
      <rPr>
        <sz val="11"/>
        <color rgb="FF000000"/>
        <rFont val="Arial"/>
        <family val="2"/>
        <charset val="238"/>
      </rPr>
      <t> </t>
    </r>
  </si>
  <si>
    <t>Wieszak</t>
  </si>
  <si>
    <t>II p., 15 łazienek (48)</t>
  </si>
  <si>
    <t>Wieszak uniwersalny, Wymiary (szer. x wys.): 56 x 30 mm ± 2mm, Mocowanie wieszaka na wkręty</t>
  </si>
  <si>
    <t>I p. 5 łazienek (12)</t>
  </si>
  <si>
    <t>II p., 3 łazienki opiekuna (3)</t>
  </si>
  <si>
    <t>I p. łazienka opiekunów (1)</t>
  </si>
  <si>
    <t>Parter -2 szatnie i 2 łazienki (3)</t>
  </si>
  <si>
    <r>
      <rPr>
        <sz val="11"/>
        <color rgb="FF000000"/>
        <rFont val="Arial"/>
        <family val="2"/>
        <charset val="238"/>
      </rPr>
      <t>25.</t>
    </r>
    <r>
      <rPr>
        <sz val="7"/>
        <color rgb="FF000000"/>
        <rFont val="Times New Roman"/>
        <family val="1"/>
        <charset val="238"/>
      </rPr>
      <t xml:space="preserve">  </t>
    </r>
    <r>
      <rPr>
        <sz val="11"/>
        <color rgb="FF000000"/>
        <rFont val="Arial"/>
        <family val="2"/>
        <charset val="238"/>
      </rPr>
      <t> </t>
    </r>
  </si>
  <si>
    <t>Kotara prysznicowa</t>
  </si>
  <si>
    <t xml:space="preserve"> II p., 15 łazienek (15)</t>
  </si>
  <si>
    <t>Zasłona z PCV z kółkami do zawieszenia, Wodoszczelna, Łatwa do zamontowania nad wanną lub prysznicem, Biała, Wymiary 180 x 200 cm</t>
  </si>
  <si>
    <t>I p. 5 łazienek (5)</t>
  </si>
  <si>
    <t>I p. ŚDS toaleta 2+3 (1)</t>
  </si>
  <si>
    <t>Parter - 2 szatnie i 2 łazienki (3)</t>
  </si>
  <si>
    <r>
      <rPr>
        <sz val="11"/>
        <color rgb="FF000000"/>
        <rFont val="Arial"/>
        <family val="2"/>
        <charset val="238"/>
      </rPr>
      <t>26.</t>
    </r>
    <r>
      <rPr>
        <sz val="7"/>
        <color rgb="FF000000"/>
        <rFont val="Times New Roman"/>
        <family val="1"/>
        <charset val="238"/>
      </rPr>
      <t xml:space="preserve">  </t>
    </r>
    <r>
      <rPr>
        <sz val="11"/>
        <color rgb="FF000000"/>
        <rFont val="Arial"/>
        <family val="2"/>
        <charset val="238"/>
      </rPr>
      <t> </t>
    </r>
  </si>
  <si>
    <t>Szczotka WC</t>
  </si>
  <si>
    <t>II p., 15 łazienek (15)</t>
  </si>
  <si>
    <t>Szczotka z przeznaczeniem do WC, Obudowa plastikowa, Kolor biały</t>
  </si>
  <si>
    <t>I p. ŚDS toaleta 2+3 (8)</t>
  </si>
  <si>
    <t>Parter 2 szatnie 2 łazienki (3)</t>
  </si>
  <si>
    <t>Parter rehab. (4)</t>
  </si>
  <si>
    <r>
      <rPr>
        <sz val="11"/>
        <color rgb="FF000000"/>
        <rFont val="Arial"/>
        <family val="2"/>
        <charset val="238"/>
      </rPr>
      <t>27.</t>
    </r>
    <r>
      <rPr>
        <sz val="7"/>
        <color rgb="FF000000"/>
        <rFont val="Times New Roman"/>
        <family val="1"/>
        <charset val="238"/>
      </rPr>
      <t xml:space="preserve">  </t>
    </r>
    <r>
      <rPr>
        <sz val="11"/>
        <color rgb="FF000000"/>
        <rFont val="Arial"/>
        <family val="2"/>
        <charset val="238"/>
      </rPr>
      <t> </t>
    </r>
  </si>
  <si>
    <t>Kosz na śmieci</t>
  </si>
  <si>
    <t>Kosz z pokrywą uchylną "clicl-it" do worków jednorazowych, Pojemność 15l, Materiał tworzywo sztuczne, Wymiary: 280x235x438 Kolor beż.</t>
  </si>
  <si>
    <t>II p. 3 jadalnie (3)</t>
  </si>
  <si>
    <t>II p. pokój poradnictwa (1)</t>
  </si>
  <si>
    <t>II p. pom. gosp. (4)</t>
  </si>
  <si>
    <t>I p. jadalnia (1)</t>
  </si>
  <si>
    <t>I p. pokój opiekunów (1)</t>
  </si>
  <si>
    <t>I p. pom. pom-porz. (2)</t>
  </si>
  <si>
    <t>I p. ŚDS – gabinety 2 (4)</t>
  </si>
  <si>
    <t>I p. ŚDS – toaleta 2+3 (12)</t>
  </si>
  <si>
    <t>I p. ŚDS – 2 pom. gosp. (2)</t>
  </si>
  <si>
    <t>Patrer 7 gab. (7)</t>
  </si>
  <si>
    <t>Parter sekr. (1)</t>
  </si>
  <si>
    <t>Parter 2 wc (4)</t>
  </si>
  <si>
    <t>Parter -2 szatnie i 2 łazienki (5)</t>
  </si>
  <si>
    <t>Parter pom. porz. (2)</t>
  </si>
  <si>
    <r>
      <rPr>
        <sz val="11"/>
        <color rgb="FF000000"/>
        <rFont val="Arial"/>
        <family val="2"/>
        <charset val="238"/>
      </rPr>
      <t>28.</t>
    </r>
    <r>
      <rPr>
        <sz val="7"/>
        <color rgb="FF000000"/>
        <rFont val="Times New Roman"/>
        <family val="1"/>
        <charset val="238"/>
      </rPr>
      <t xml:space="preserve">  </t>
    </r>
    <r>
      <rPr>
        <sz val="11"/>
        <color rgb="FF000000"/>
        <rFont val="Arial"/>
        <family val="2"/>
        <charset val="238"/>
      </rPr>
      <t> </t>
    </r>
  </si>
  <si>
    <t>Parter – rehabilitacja (6)</t>
  </si>
  <si>
    <t>Kosz z pokrywą uchylną "clicl-it" do worków jednorazowych, Pojemność 20l, chrom, Wymiary: 280x235x438</t>
  </si>
  <si>
    <t>Parter – rehabilitacja (8)</t>
  </si>
  <si>
    <r>
      <rPr>
        <sz val="11"/>
        <color rgb="FF000000"/>
        <rFont val="Arial"/>
        <family val="2"/>
        <charset val="238"/>
      </rPr>
      <t>29.</t>
    </r>
    <r>
      <rPr>
        <sz val="7"/>
        <color rgb="FF000000"/>
        <rFont val="Times New Roman"/>
        <family val="1"/>
        <charset val="238"/>
      </rPr>
      <t xml:space="preserve">  </t>
    </r>
    <r>
      <rPr>
        <sz val="11"/>
        <color rgb="FF000000"/>
        <rFont val="Arial"/>
        <family val="2"/>
        <charset val="238"/>
      </rPr>
      <t> </t>
    </r>
  </si>
  <si>
    <t>Kosz na śmieci 40l</t>
  </si>
  <si>
    <t>II p. Gabinet socjalny – zabiegowy (1)</t>
  </si>
  <si>
    <r>
      <rPr>
        <sz val="11"/>
        <color rgb="FF000000"/>
        <rFont val="Arial"/>
        <family val="2"/>
        <charset val="238"/>
      </rPr>
      <t>Wykonany z plastiku i pokryty metalizowaną powierzchnią, Zbiornik na śmieci otwiera się nogą za pomocą specjalnego pedału. Konstrukcja pokrywy pozostawia zawartość kosza stale zamkniętą i niewidoczną</t>
    </r>
    <r>
      <rPr>
        <sz val="13.5"/>
        <color rgb="FF000000"/>
        <rFont val="Calibri"/>
        <family val="2"/>
        <charset val="238"/>
      </rPr>
      <t xml:space="preserve">, </t>
    </r>
    <r>
      <rPr>
        <sz val="18"/>
        <color rgb="FF000000"/>
        <rFont val="Calibri"/>
        <family val="2"/>
        <charset val="238"/>
      </rPr>
      <t xml:space="preserve"> </t>
    </r>
    <r>
      <rPr>
        <sz val="11"/>
        <color rgb="FF000000"/>
        <rFont val="Arial"/>
        <family val="2"/>
        <charset val="238"/>
      </rPr>
      <t>wymiary: (+, -) 349 x 282 x 680 mm</t>
    </r>
  </si>
  <si>
    <t>I p. ŚDS – pobyt dzienny jadalnia (1)</t>
  </si>
  <si>
    <r>
      <rPr>
        <sz val="11"/>
        <color rgb="FF000000"/>
        <rFont val="Arial"/>
        <family val="2"/>
        <charset val="238"/>
      </rPr>
      <t>30.</t>
    </r>
    <r>
      <rPr>
        <sz val="7"/>
        <color rgb="FF000000"/>
        <rFont val="Times New Roman"/>
        <family val="1"/>
        <charset val="238"/>
      </rPr>
      <t xml:space="preserve">  </t>
    </r>
    <r>
      <rPr>
        <sz val="11"/>
        <color rgb="FF000000"/>
        <rFont val="Arial"/>
        <family val="2"/>
        <charset val="238"/>
      </rPr>
      <t> </t>
    </r>
  </si>
  <si>
    <t>Kosz na śmieci 30l z pedałem</t>
  </si>
  <si>
    <t>Parter – korytarz</t>
  </si>
  <si>
    <t>Metalowy kosz otwierany na przycisk pedałowy. Wykonany ze stali nierdzewnej szczotkowanej, wykończenie matowe. Wewnętrzny pojemnik z plastiku ABS z uchwytem, wolnoopadająca pokrywa</t>
  </si>
  <si>
    <r>
      <rPr>
        <sz val="11"/>
        <color rgb="FF000000"/>
        <rFont val="Arial"/>
        <family val="2"/>
        <charset val="238"/>
      </rPr>
      <t>31.</t>
    </r>
    <r>
      <rPr>
        <sz val="7"/>
        <color rgb="FF000000"/>
        <rFont val="Times New Roman"/>
        <family val="1"/>
        <charset val="238"/>
      </rPr>
      <t xml:space="preserve">  </t>
    </r>
    <r>
      <rPr>
        <sz val="11"/>
        <color rgb="FF000000"/>
        <rFont val="Arial"/>
        <family val="2"/>
        <charset val="238"/>
      </rPr>
      <t> </t>
    </r>
  </si>
  <si>
    <t>Szczotka typu leniuszek</t>
  </si>
  <si>
    <t>Komplet zawiera: zamiatacz, kij oraz szufelkę, szufelka można wpiąć na kij tak, aby wisiała, produkt plastikowy dostępny w 4 kolorach: niebieski, zielony, żółty oraz pomarańczowy do wyboru</t>
  </si>
  <si>
    <t>II p. 3 łazienki opiekuna (3)</t>
  </si>
  <si>
    <t>WYMIARY: całkowita 30 x 6 x h 127,5 cm</t>
  </si>
  <si>
    <t>zamiatacz: 28 x 5 x h 12 cm</t>
  </si>
  <si>
    <t>szufelka: 22 x 6 x h 33 cm</t>
  </si>
  <si>
    <t>I p. ŚDS – toaleta 2+3 (5)</t>
  </si>
  <si>
    <t>kij: 120 cm</t>
  </si>
  <si>
    <t>Parter 2 szatnie i 2 łazienki (2)</t>
  </si>
  <si>
    <t>Parter rehab (4)</t>
  </si>
  <si>
    <r>
      <rPr>
        <sz val="11"/>
        <color rgb="FF000000"/>
        <rFont val="Arial"/>
        <family val="2"/>
        <charset val="238"/>
      </rPr>
      <t>32.</t>
    </r>
    <r>
      <rPr>
        <sz val="7"/>
        <color rgb="FF000000"/>
        <rFont val="Times New Roman"/>
        <family val="1"/>
        <charset val="238"/>
      </rPr>
      <t xml:space="preserve">  </t>
    </r>
    <r>
      <rPr>
        <sz val="11"/>
        <color rgb="FF000000"/>
        <rFont val="Arial"/>
        <family val="2"/>
        <charset val="238"/>
      </rPr>
      <t> </t>
    </r>
  </si>
  <si>
    <t>Mata łazienkowa antypoślizgowa</t>
  </si>
  <si>
    <t>II p., 15 łazienek (30)</t>
  </si>
  <si>
    <t>Mata łazienkowa, gumowa – pianka, antypoślizgowa</t>
  </si>
  <si>
    <t>I p. 5 łazienek (10)</t>
  </si>
  <si>
    <r>
      <rPr>
        <sz val="11"/>
        <color rgb="FF000000"/>
        <rFont val="Arial"/>
        <family val="2"/>
        <charset val="238"/>
      </rPr>
      <t>33.</t>
    </r>
    <r>
      <rPr>
        <sz val="7"/>
        <color rgb="FF000000"/>
        <rFont val="Times New Roman"/>
        <family val="1"/>
        <charset val="238"/>
      </rPr>
      <t xml:space="preserve">  </t>
    </r>
    <r>
      <rPr>
        <sz val="11"/>
        <color rgb="FF000000"/>
        <rFont val="Arial"/>
        <family val="2"/>
        <charset val="238"/>
      </rPr>
      <t> </t>
    </r>
  </si>
  <si>
    <t>Czajnik bezprzewodowy</t>
  </si>
  <si>
    <t>II p., 3 pokoje opiekuna (1)</t>
  </si>
  <si>
    <t>Czajnik bezprzewodowy, moc 2400 W, pojemność 1,5 l, materiał: tworzywo sztuczne</t>
  </si>
  <si>
    <t>Wieszak ze stali szlachetnej chromowanej  uniwersalny , Wymiary (szer. x wys.): 56 x 30 mm ± 2mm, Mocowanie wieszaka na wkręty</t>
  </si>
  <si>
    <t>I p. SDS gab. 2 (2)</t>
  </si>
  <si>
    <t>I p. ŚDS jadalnia (1)</t>
  </si>
  <si>
    <t>Parter 7 gabinetów (7)</t>
  </si>
  <si>
    <t>Parter sekretariat (1)</t>
  </si>
  <si>
    <r>
      <rPr>
        <sz val="11"/>
        <color rgb="FF000000"/>
        <rFont val="Arial"/>
        <family val="2"/>
        <charset val="238"/>
      </rPr>
      <t>34.</t>
    </r>
    <r>
      <rPr>
        <sz val="7"/>
        <color rgb="FF000000"/>
        <rFont val="Times New Roman"/>
        <family val="1"/>
        <charset val="238"/>
      </rPr>
      <t xml:space="preserve">  </t>
    </r>
    <r>
      <rPr>
        <sz val="11"/>
        <color rgb="FF000000"/>
        <rFont val="Arial"/>
        <family val="2"/>
        <charset val="238"/>
      </rPr>
      <t> </t>
    </r>
  </si>
  <si>
    <t>Zastawa stołowa</t>
  </si>
  <si>
    <t>Wymiary mogą się różnić +/- 3%</t>
  </si>
  <si>
    <t>Naczynia typu luminarc białe, nadające się do zmywarek i mikrofalówek, możliwość piętrowania i układanie w stosy.</t>
  </si>
  <si>
    <t xml:space="preserve">talerz obiadowy płytki – średnica: 26 cm: 30 szt. </t>
  </si>
  <si>
    <t xml:space="preserve"> talerz obiadowy głęboki – średnica: 23 cm: 30 szt. </t>
  </si>
  <si>
    <t xml:space="preserve"> talerz deserowy – średnica: 19 cm: 30 szt. </t>
  </si>
  <si>
    <t xml:space="preserve"> miseczki – średnica: 14 cm: 30 szt. </t>
  </si>
  <si>
    <t xml:space="preserve"> salaterki – wymiary co najmniej: 16 cm, 24 cm, 27 cm: 30 szt. </t>
  </si>
  <si>
    <t xml:space="preserve"> półmiski – wymiar co najmniej: 20 cm, 32 cm, 42 cm: 30 szt. </t>
  </si>
  <si>
    <t xml:space="preserve"> patery – na ciasto trzypoziomowa (wymiary co najmniej: mały talerz: 20 cm, średni talerz: 25 cm, duży talerz 30 cm), na tort (średnica co najmniej: 30 cm) : 30 szt. </t>
  </si>
  <si>
    <t xml:space="preserve"> waza – objętość co najmniej: 2,5 l, 3,5 l: 30 szt. </t>
  </si>
  <si>
    <t xml:space="preserve"> szklanka do herbaty – objętość: 250 ml: 30 szt. </t>
  </si>
  <si>
    <t xml:space="preserve"> kubek szklany żaroodporny – objętość: 330 ml: 30 szt. </t>
  </si>
  <si>
    <t xml:space="preserve"> dzbanki – 1,3 l, 1,5 l </t>
  </si>
  <si>
    <t xml:space="preserve"> sztućce:  wykonane ze stali nierdzewnej nadające się do mycia w zmywarce, </t>
  </si>
  <si>
    <t xml:space="preserve">łyżka stołowa obiadowa – długość: 20 cm: 30 szt. </t>
  </si>
  <si>
    <t xml:space="preserve"> widelec – długość: 20 cm: 30 szt. </t>
  </si>
  <si>
    <t xml:space="preserve"> nóż stołowy obiadowy – długość: 20 cm: 30 szt. </t>
  </si>
  <si>
    <t xml:space="preserve"> łyżeczka do herbaty – długość: 14 cm: 30 szt.</t>
  </si>
  <si>
    <r>
      <rPr>
        <sz val="11"/>
        <color rgb="FF000000"/>
        <rFont val="Arial"/>
        <family val="2"/>
        <charset val="238"/>
      </rPr>
      <t>35.</t>
    </r>
    <r>
      <rPr>
        <sz val="7"/>
        <color rgb="FF000000"/>
        <rFont val="Times New Roman"/>
        <family val="1"/>
        <charset val="238"/>
      </rPr>
      <t xml:space="preserve">  </t>
    </r>
    <r>
      <rPr>
        <sz val="11"/>
        <color rgb="FF000000"/>
        <rFont val="Arial"/>
        <family val="2"/>
        <charset val="238"/>
      </rPr>
      <t> </t>
    </r>
  </si>
  <si>
    <t>Wymiary mogą się różnić o +/- 3%</t>
  </si>
  <si>
    <r>
      <rPr>
        <sz val="11"/>
        <color rgb="FF000000"/>
        <rFont val="Arial"/>
        <family val="2"/>
        <charset val="238"/>
      </rPr>
      <t>36.</t>
    </r>
    <r>
      <rPr>
        <sz val="7"/>
        <color rgb="FF000000"/>
        <rFont val="Times New Roman"/>
        <family val="1"/>
        <charset val="238"/>
      </rPr>
      <t xml:space="preserve">  </t>
    </r>
    <r>
      <rPr>
        <sz val="11"/>
        <color rgb="FF000000"/>
        <rFont val="Arial"/>
        <family val="2"/>
        <charset val="238"/>
      </rPr>
      <t> </t>
    </r>
  </si>
  <si>
    <t>Wymiary mogą się różnić +,- 3%</t>
  </si>
  <si>
    <r>
      <rPr>
        <sz val="11"/>
        <color rgb="FF000000"/>
        <rFont val="Arial"/>
        <family val="2"/>
        <charset val="238"/>
      </rPr>
      <t>37.</t>
    </r>
    <r>
      <rPr>
        <sz val="7"/>
        <color rgb="FF000000"/>
        <rFont val="Times New Roman"/>
        <family val="1"/>
        <charset val="238"/>
      </rPr>
      <t xml:space="preserve">  </t>
    </r>
    <r>
      <rPr>
        <sz val="11"/>
        <color rgb="FF000000"/>
        <rFont val="Arial"/>
        <family val="2"/>
        <charset val="238"/>
      </rPr>
      <t> </t>
    </r>
  </si>
  <si>
    <t>Zestaw kawowy na 30 osób</t>
  </si>
  <si>
    <t>(30 filiżanek – 250ml., 30 spodków – 14cm)</t>
  </si>
  <si>
    <t>– Biała porcelana- wysoka jakość hotelowa</t>
  </si>
  <si>
    <t>– Wzmocnione brzegi, wysoka jakość szkliwa</t>
  </si>
  <si>
    <t>– Najwyższa odporność na zadrapania, obtłuczenia i szok termiczny</t>
  </si>
  <si>
    <t>- Można myć w zmywarkach</t>
  </si>
  <si>
    <t>- Można piętrować</t>
  </si>
  <si>
    <t>- Można używać w kuchenkach mikrofalowych</t>
  </si>
  <si>
    <r>
      <rPr>
        <sz val="11"/>
        <color rgb="FF000000"/>
        <rFont val="Arial"/>
        <family val="2"/>
        <charset val="238"/>
      </rPr>
      <t>38.</t>
    </r>
    <r>
      <rPr>
        <sz val="7"/>
        <color rgb="FF000000"/>
        <rFont val="Times New Roman"/>
        <family val="1"/>
        <charset val="238"/>
      </rPr>
      <t xml:space="preserve">  </t>
    </r>
    <r>
      <rPr>
        <sz val="11"/>
        <color rgb="FF000000"/>
        <rFont val="Arial"/>
        <family val="2"/>
        <charset val="238"/>
      </rPr>
      <t> </t>
    </r>
  </si>
  <si>
    <t>Wkład jednorazowy 100 szt.</t>
  </si>
  <si>
    <t>Fizykoterapia</t>
  </si>
  <si>
    <t>Wkład JEDNORAZOWY uniwersalny do mankietów ręka/noga (100 szt.).</t>
  </si>
  <si>
    <t>ŁĄCZNIE</t>
  </si>
  <si>
    <t>........................................................</t>
  </si>
  <si>
    <t>podpis osoby / osób upoważnionych do</t>
  </si>
  <si>
    <t>występowania w imieniu wykonawcy</t>
  </si>
  <si>
    <t>Załącznik nr 5a do SIWZ i nr 1 do umowy</t>
  </si>
  <si>
    <t>zakup, dostarczenie i montaż wyposażenia do  budynku środowiskowego domu samopomocy „Kalina”  w Lublinie w ramach Regionalnego Programu Operacyjnego Województwa Lubelskiego na lata 2014-2020 Osi Priorytetowej 13 Infrastruktura Społeczna Działania 13.2 Infrastruktura usług społecznych w formie współfinansowania UE.                                                                                                               ZP-P-I.271.145.2019</t>
  </si>
  <si>
    <r>
      <t xml:space="preserve">Szafa dwudrzwiowa 
</t>
    </r>
    <r>
      <rPr>
        <sz val="11"/>
        <rFont val="Arial"/>
        <family val="2"/>
        <charset val="238"/>
      </rPr>
      <t xml:space="preserve">Szafa  zamykana na zamek z pawlaczem. Szafa o wymiarach [mm] szer./gł./wys.: 800/580/2170 (+/- 5%) , z nadstawką o wysokości 720 mm (+/- 5 %).
Szafa dwudrzwiowa, wykonana w całości z płyty meblowej imitującej drewno, o grubości 18mm. Wieniec górny oraz fronty oklejone obrzeżem PCV 2 mm, w kolorze płyty. Plecy wykonane z płyty HDF o grubości 3 mm, w kolorze białym.  We wnętrzu przegroda dzieląca szafę na przestrzeń z półkami oraz przestrzeń z drążkiem na ubrania. Prawa strona 5 półek (6 przestrzeni), lewa strona dwie półki oraz drążek na ubrania. Szafa na cokole 50-60mm z możliwością regulacji poziomu. Uchwyty relingowe satynowe, o długości min. 220 mm. Kolor – sosna bielona.
</t>
    </r>
  </si>
  <si>
    <r>
      <t xml:space="preserve">Szafa dwudrzwiowa 
</t>
    </r>
    <r>
      <rPr>
        <sz val="11"/>
        <rFont val="Arial"/>
        <family val="2"/>
        <charset val="238"/>
      </rPr>
      <t>Szafa  zamykana na zamek z płyty dwustronnie melaminowanej 18 mm, o wymiarach [mm] szer./gł./wys.: 800/500/2170 (+/- 5 %). Wieniec górny oraz fronty oklejone obrzeżem PCV 2 mm, w kolorze płyty. Plecy wykonane z płyty HDF o grubości 3 mm, w kolorze białym.  We wnętrzu przegroda dzieląca szafę na przestrzeń z półkami oraz przestrzeń z drążkiem na ubrania. Prawa strona 5 półek (6 przestrzeni), lewa strona dwie półki oraz drążek na ubrania. Szafa na cokole 50-60mm z możliwością regulacji poziomu. Uchwyty relingowe satynowe, o długości min. 220 mm. Kolor – grafit.</t>
    </r>
  </si>
  <si>
    <r>
      <t xml:space="preserve">Szafa aktowa 
</t>
    </r>
    <r>
      <rPr>
        <sz val="11"/>
        <rFont val="Arial"/>
        <family val="2"/>
        <charset val="238"/>
      </rPr>
      <t>Szafa na dokumenty zamykana na zamek, front i korpus wykonany z płyty dwustronnie melaminowanej, 5 półek luźnych(6 powierzchni użytkowych) z uchwytami standard o wymiarach  [mm] szer./gł./wys 800/380/2170 (+/- 5%).Szafa na cokole 50-60mm z możliwością regulacji poziomu. Uchwyty relingowe satynowe, o długości min. 220 mm.Obrzeża frontów oraz wieńca górnego wykończone okleiną PCV o grubości 2 mm, w kolorze płyty. Plecy – płyta HDF 3mm, kolor biały.  Korpus i fronty - kolor turkus.</t>
    </r>
  </si>
  <si>
    <r>
      <t xml:space="preserve">Szafa ubraniowa
</t>
    </r>
    <r>
      <rPr>
        <sz val="11"/>
        <rFont val="Arial"/>
        <family val="2"/>
        <charset val="238"/>
      </rPr>
      <t>Szafa ubraniowa</t>
    </r>
    <r>
      <rPr>
        <b/>
        <sz val="11"/>
        <rFont val="Arial"/>
        <family val="2"/>
        <charset val="238"/>
      </rPr>
      <t xml:space="preserve"> </t>
    </r>
    <r>
      <rPr>
        <sz val="11"/>
        <rFont val="Arial"/>
        <family val="2"/>
        <charset val="238"/>
      </rPr>
      <t>do gabinetu z zamkiem podzielona na dwie części użytkowe. Po jednej stronie wieszak poprzeczny i dwie półki (2/3 szerokości), po drugiej stronie półki - 6 przestrzeni ( 1/3 szerokości). Korpus i front wykonane z płyty dwustronnie melaminowanej  z uchwytem standard o wymiarze  [mm] szer./gł./wys  800/380/2170 (+/- 5%).Obrzeża frontów oraz wieńca górnego wykończone okleiną PCV o grubości 2 mm, w kolorze płyty. Plecy – płyta HDF 3mm, kolor biały. Szafa na cokole 50-60 mm z możliwością regulacji. Kolor dąb szary.</t>
    </r>
  </si>
  <si>
    <r>
      <t xml:space="preserve">Zabudowa (3m) + sprzęt AGD
</t>
    </r>
    <r>
      <rPr>
        <sz val="11"/>
        <rFont val="Arial"/>
        <family val="2"/>
        <charset val="238"/>
      </rPr>
      <t>Zabudowa, w skład której wchodzi min.:zabudowa  lodówki, korpus i fronty wykonany z płyty dwustronnie melaminowanej  z uchwytami relingowymi, wymiar szer.  [mm] szer./gł./wys  600/600/2500 (+/-5%) z wydzieloną szafką nad lodówką, 2 szafki stojące jednodrzwiowe, jedna szafka 3 szufladowa, wymiar:[mm] szer./gł./wys 600/ 600/870 (+/- 5%) oraz szafka zlewozmywakowa ( wymiar odpowiedni do zlewozmywaka dwukomorowego z ociekaczem),  korpus i fronty szuflad wykonane z płyty  dwustronnie melaminowanej z uchwytami relingowymi , wysokość frontów szuflad 2 fronty wysokość 284 mm (+/- 5%), 1 front wysokość 140 mm (+/- 5%). Zawiasy z cichym domykiem, szuflady systemowe z metalowymi boczkami z  cichym domykiem, pełny wysów, wytrzymałość 30-50 kg.  W skład zabudowy wchodzą 2 szafki wiszące jednodrzwiowe o wymiarach  [mm] szer./gł./wys 600/300/1030 (+/- 5%) , szafka nad zlewozmywakiem, oraz  szafka nad okap [mm] szer./gł./wys 600/300/720 (+/- 5%), fronty dzielone na dwie części. Szafki dolne przedzielone półkami, dającymi łącznie dwie powierzchnie użytkowe. Szafki górne przedzielone trzema półkami, dającymi cztery powierzchnie użytkowe.Obrzeża frontów – PCV 2 mm. Plecy – HDF 3 mm, w kolorze białym. Blat o grubości 38 mm (+/- 5%), o warstwie wierzchniej wykonanej z laminatu HPL. Szafki dolne osadzone na nóżkach metalowych, chromowanych o wysokości 100 mm (+/-5%).  Szafki górne korpusy i fronty w kolorze białym, dolne w kolorze szarym, blat - ciemny szary/grafitowy.
W zabudowie znajdować się mają : płyta 4 palnikowa elektryczna szer. 600 mm (+/- 5%) ,chłodziarko zamrażarka klasy min. A+ pod zabudowę, pojemność użytkowa chłodziarki 202 l (+/- 5%) , pojemność użytkowa zamrażarki 75 l  (+/- 5%) ,
Okap teleskopowy, pochłaniacz i wyciąg, szerokość 600 mm (+/- 5%) .</t>
    </r>
  </si>
  <si>
    <r>
      <t xml:space="preserve">Szafa wnękowa
</t>
    </r>
    <r>
      <rPr>
        <sz val="11"/>
        <rFont val="Arial"/>
        <family val="2"/>
        <charset val="238"/>
      </rPr>
      <t>Szafa wnękowa wykonana z płyty dwustronne melaminowanej z systemem drzwi przesuwnych, uchwyty standard.Zamykana na zamek. We wnętrzu przegroda dzieląca szafę na przestrzeń z półkami oraz przestrzeń z drążkiem na ubrania. Prawa strona 5 półek (6 przestrzeni), lewa strona dwie półki oraz drążek na ubrania. Szafa  o wymiarze  [mm] szer./gł./wys   1500/650/2170 (+/- 5%).Obrzeża frontów oraz wieńca górnego wykończone okleiną PCV o grubości 2 mm, w kolorze płyty. Plecy – płyta HDF 3mm, kolor biały. Korpus i fronty  - kolor jasny dąb.</t>
    </r>
  </si>
  <si>
    <r>
      <t>Zestaw szaf  4m
Zestaw szaf</t>
    </r>
    <r>
      <rPr>
        <sz val="11"/>
        <rFont val="Arial"/>
        <family val="2"/>
        <charset val="238"/>
      </rPr>
      <t xml:space="preserve"> wykonany z płyty  dwustronnie melaminowanej, zamykanych na zamek, wnętrze podzielone półkami (po 6 powierzchni użytkowych). Zestaw 5  szaf o wymiarach [mm] szer./gł./wys   800/500/2170 (+/- 5%), z półkami (po 6 powierzchni użytkowych). 3 szafy w kolorze grafitowym, 2 szt. kolor biały.Obrzeża frontów oraz wieńca górnego wykończone okleiną PCV o grubości 2 mm, w kolorze płyty. Plecy – płyta HDF 3mm, kolor biały. Szafa na cokole 50-60 mm z możliwością regulacji</t>
    </r>
  </si>
  <si>
    <r>
      <t>Zabudowa 5m 
W skałd zabudowy wchodzą: z</t>
    </r>
    <r>
      <rPr>
        <sz val="11"/>
        <rFont val="Arial"/>
        <family val="2"/>
        <charset val="238"/>
      </rPr>
      <t>abudowa - fronty i korpus wykonane z płyty dwustronie melaminowanej z uchwytami relingowymi, w tym zabudowa lodówki o wymiarach [mm] szer./gł./ wys. 600/600/2500 (+/- 5%) , nad lodówką wydzielona szafka, z jedną półką,drzwiczki dzielone na trzy części ( zamrażarka, chłodziarka i szafka nad chłodziarką) ,2 szafy aktowe z pólkami ( 7 powierzchni użytkowych), dwudrzwiowe, drzwiczki dzielone, dolna część 2 powierzchnie użytkowe, górna 5 pwierzchni użytkowych o wymiarach [mm] szer./gł./wys. 800/600/2500 (+/- 5%) . 2 szafki wiszące jednodrzwiowe wymiar [mm] szr./gł./wys. 600/300/1030 (+/- 5%)  oraz 2 szafki wiszące dwudrzwiowe o wymiarach [mm] szer./gł./wys 800/300/1030 (+/- 5%)  . Szafki dolne:  2 szafki stojące 3 szufladowe ( 2 szuflady głębsze, jedna płytka o wysokości frontu140mm (+/- 5%) o wymiarach[mm] szer./gł./wys. 800/600/870  (+/- 5%) , 2 szafki stojące jednodrzwiowe o wymiarach [mm] szer./gł./wys. 600/600/870 (+/- 5%) ,  blat post forming  o grubości 38 mm (+/-5%). Obrzeża frontów oraz wieńca górnego wykończone okleiną PCV o grubości 2 mm, w kolorze płyty. Plecy – płyta HDF 3mm, kolor biały.Szafki dolne osadzone na nóżkach metalowych, chromowanych o wysokości 100mm (+/- 5%) z możliwością regulacji. Zawiasy z cichym domykiem, szuflady systemowe z metalowymi boczkami z  cichym domykiem, pełny wysów, wytrzymałość 30-50 kg. Zabudowa lodówki i szaf aktowych w całości kolor turkus. Szafki dolne kolor turkus, szafki górne - kolor biały/ jaśminowy. Blat - kolor ciemny beton .</t>
    </r>
  </si>
  <si>
    <r>
      <t xml:space="preserve">Zabudowa  narożna (2x2 m) + sprzęt AGD
</t>
    </r>
    <r>
      <rPr>
        <sz val="11"/>
        <rFont val="Arial"/>
        <family val="2"/>
        <charset val="238"/>
      </rPr>
      <t>Zabudowa meblowa, wykonana z płyty dwustronnie melaminowanej z uchwytami relingowymi. W skład zabudowy wchodzą min.: zabudowa lodówki, wymiar   [mm] szer./gł./wys  600/600/2500 (+/-5%)z wydzieloną szafką górną,szafka jednodrzwiowa  [mm] szer./gł./wys  700/600/870 (+/-5%) szafka dwudrzwiowa zlewozmywakowa ( wymiar do zlewozmywaka jednokomorowego z ociekaczem),  szafka stojąca 3 szufladowa [mm] szer./gł./wys  600/600/870 (+/-5%),wysokość frontów szuflad 2 fronty wysokość 284 mm (+/- 5%)  , 1 front wysokość 140 mm (+/- 5%) ,oraz szafka narożna łącząca zabudowę. Szafki górne dwudrzwiowe: 1 szt. o wymiarach [mm] szer./gł./wys. 700/300/1030 (+/- 5%) , 1 szt. szafka nad zlewozmywakiem, szafka wisząca jednodrzwiowa  nad okap o wymiarach [mm] szer./gł./wys.  600/300/720 (+/- 5%)  oraz szafka narożna łącząca zabudowę. Obrzeża frontów – PCV 2 mm. Plecy – HDF 3 mm, w kolorze białym. Uchwyty standardowe, zawiasy z cichym domykiem, szuflady systemowe z metalowymi boczkami z  cichym domykiem, pełny wysów, wytrzymałość 30-50 kg. Blat o grubości 38 mm (+/- 5%), o warstwie wierzchniej wykonanej z laminatu HPL. Szafki dolne osadzone na nóżkach metalowych, chromowanych o wysokości 100 mm (+/-5%). 
W zabudowie znajdować się mają : chłodziarko zamrażarka  min. A+ pod zabudowę, pojemność użytkowa chłodziarki 202 l (+/- 5%) , pojemność użytkowa zamrażarki 75 l  (+/- 5%) , płyta 2 palnikowa elektryczna, Okap teleskopowy, pochłaniacz i wyciąg, szerokość max. 600 mm.Szafki górne w kolorze białym, szafki dolne kolor grafit, blat - drewo retro.</t>
    </r>
  </si>
  <si>
    <r>
      <t xml:space="preserve">Regał zabudowa 3,09x3,5m + sprzęt AGD
</t>
    </r>
    <r>
      <rPr>
        <sz val="11"/>
        <rFont val="Arial"/>
        <family val="2"/>
        <charset val="238"/>
      </rPr>
      <t>Zabudowa dwóch ścian o długości 309 cm i 374 cm, wykonana z płyty podwójnie melaminowanej, z uchwytami relingowymi.  W skład zabudowy wchodzą min.  zabudowa lodówki z wydzielona nad lodówką szafką o wymiarach [mm] szer./gł./wys. 600/600/2500 (+/- 5%) , szafka stojąca 3-szufladowa o wymiarach [mm] szer./gł./wys. 600/600/870 (+/- 5%)  , szuflady systemowe z metalowymi boczkami z  cichym domykiem, pełny wysów, wytrzymałość 30-50 kg, 5 szafek stojących jednodrzwiowych o wymiarach [mm] szer./gł./wys. 600/600/870 (+/- 5%) , szafka - zabudowa zmywarki wymiar [mm] szer./gł./wys. 600/600/870  (+/- 5%) dopasowana do wymiaru zmywarki oraz szafka zlewozmywakowa o wymiarach odpowiednich do zlewozmywaka dwukomorowego z ociekaczem. Szafki wiszące: 5 szt. o wymiarach[mm] szer./gł./wys. 600/300/1030 (+/- 5%) , szafka nad zlewozmywakiem oraz szafka nad okap o wymiarach [mm] szer./gł./wys. 600/300/720 (+/- 5%) . Zawiasy z cichym domykiem. Obrzeża frontów oraz wieńca górnego wykończone okleiną PCV o grubości 2 mm, w kolorze płyty. Plecy – płyta HDF 3mm, kolor biały. Blat o grubości 38 mm (+/- 5%), o warstwie wierzchniej wykonanej z laminatu HPL. Zabudowa na nóżkach metalowych, chromowanych 100 mm (+/- 5%)  z możliwością regulacji.
W zabudowie znajdować się mają : lodówka (chłodziarko zamrażarka klasy min. A+ pod zabudowę, pojemność użytkowa chłodziarki 202 l (+/- 5%) , pojemność użytkowa zamrażarki 75 l  (+/- 5%) , płyta 4 palnikowa elektryczna, okap teleskopowy, pochłaniacz i wyciąg, szerokość 600 mm (+/- 5%) ,zmywarka 600mm (+/- 5%) .Szafki górne w kolorze białym, szafki dolne kolor grafit, blat - drewno retro.</t>
    </r>
  </si>
  <si>
    <r>
      <t xml:space="preserve">Szafa aktowo – ubraniowa 8m (zabudowa, zestaw)
</t>
    </r>
    <r>
      <rPr>
        <sz val="11"/>
        <rFont val="Arial"/>
        <family val="2"/>
        <charset val="238"/>
      </rPr>
      <t>Regał z płyty dwustronnie melaminowanej, podzielony- przystosowywany zarówno do przechowywania akt jak i odzieży wierzchniej  , grubość płyty 18 mm (+/-3%). Zabudowa dwóch ścian o wymiarach 230 cm i 230 cm , składająca się z szaf z półkami ( po 6 powierzchni użytkowych) o wymiarach [mm] szer./ gł./ wys. 800/380/2170 (+/- 5%) oraz 4 szaf osobno stojących.  Trzy szafy o wymiarach [mm] szer./gł./wys. 800/380/2170 (+/- 5%) , z półkami  ( po 6 powierzchni użytkowych, jedna szafa na ubrania wierzchnie, z drążkiem poprzecznym i półką na dole oraz  nad drążkiem o wymiarach [mm] szer./ gł./wys. 800/500/2170 (+/- 5%) .  Szafy zamykane na zamek z uchwytami relingowymi. .Obrzeża frontów oraz wieńca górnego wykończone okleiną PCV o grubości 2 mm, w kolorze płyty. Plecy – płyta HDF 3mm, kolor biały. Szafa na cokole 500-600 mm z możliwością regulacji. Korpus i fronty - kolor sosna bielona.</t>
    </r>
  </si>
  <si>
    <r>
      <t xml:space="preserve">Szafa aktowo – ubraniowa 3m (zestaw szaf)
</t>
    </r>
    <r>
      <rPr>
        <sz val="11"/>
        <rFont val="Arial"/>
        <family val="2"/>
        <charset val="238"/>
      </rPr>
      <t>Zestaw szaf z płyty o gr. 18 mm, dwustronnie melaminowanej, podzielony- przystosowywany zarówno do przechowywania akt jak i odzieży wierzchniej. W skład zestawu wchodzą 3 szafy z półkami ( 6 powierzchni użytkowych) o wymiarach [mm] szer./gł./wys.: 800/380/2170 (+/- 5 %) oraz szafy z drążkiem na ubrania wiszące i półką, o wymiarach [mm] szer./gł./wys.: 600/500/2170 (+/- 5 %). Szafy zamykane zamkiem. Obrzeża frontów oraz wieńca górnego wykończone okleiną PCV o grubości 2 mm, w kolorze płyty. Plecy – płyta HDF 3mm, kolor biały. Szafy osadzone na nóżkach metalowych, chromowanych o wysokości 100 mm (+/-5%).  Korpus i fronty szaf - kolor sosna bielona.</t>
    </r>
  </si>
  <si>
    <r>
      <t xml:space="preserve">Szafa 3m (zestaw)
</t>
    </r>
    <r>
      <rPr>
        <sz val="11"/>
        <rFont val="Arial"/>
        <family val="2"/>
        <charset val="238"/>
      </rPr>
      <t>Zestaw szaf z płyty dwustronnie melaminowanej o grubości 18 mm,  przystosowywany do przechowywania odzieży wierzchniej z pawlaczem. W skład zestawu wchodzą 3 szafy o wymiarach  [mm] szer./gł./wys.: 1000/500/1760 (+/- 5 %) oraz nadstawkami o wysokości 720 mm (+/- 5%) . Szafy z drążkami na ubrania wiszące oraz półkami na dole. Nadstawki z jedną półką (2 powierzchnie użytkowe). Szafy zamykane zamkiem.Obrzeża frontów oraz wieńca górnego wykończone okleiną PCV o grubości 2 mm, w kolorze płyty. Plecy – płyta HDF 3mm, kolor biały. Szafy osadzone na nóżkach metalowych, chromowanych o wysokości 100 mm (+/-5%).  Korpus i fronty - kolor sosna bielona.</t>
    </r>
  </si>
  <si>
    <r>
      <t xml:space="preserve">Szafa aktowo – ubraniowa 3m – (zestaw)
</t>
    </r>
    <r>
      <rPr>
        <sz val="11"/>
        <rFont val="Arial"/>
        <family val="2"/>
        <charset val="238"/>
      </rPr>
      <t>Zestaw szaf z płyty dwustronnie melaminowanej o grubości 18 mm,  przystosowywanych do przechowywania odzieży wierzchniej, zamykanych na zamek. W skład zestawu wchodza 3 szafy o wymiarach [mm] szer./gł./wys.: 800/380/2170 (+/- 5%) , podzielonych półkami ( 6 powierzchni użytkowych) oraz szafy ubraniowej o   wymiarach [mm] szer./gł./wys.: 600/380/2170 (+/- 5%) , z drążkiem poprzecznym oraz półkami na dole i nad drążkiem. Fronty dzielone. Górna część - 4 powierzchnie użytkowe, dolna 2 powierzchnie użytkowe. Szafy na cokole 50 - 60 mm z możliwościa regulacji. Obrzeża frontów oraz wieńca górnego wykończone okleiną PCV o grubości 2 mm, w kolorze płyty. Plecy – płyta HDF 3mm, kolor biały.Korpusy mebli kolor ciemny grafit, fronty jasny szary.</t>
    </r>
  </si>
  <si>
    <r>
      <t xml:space="preserve">Zestaw szaf 6m  (8 szt.)
</t>
    </r>
    <r>
      <rPr>
        <sz val="11"/>
        <rFont val="Arial"/>
        <family val="2"/>
        <charset val="238"/>
      </rPr>
      <t>Zestaw 6 szaf o wymiarach [mm] szer./gł./wys. 800/380/2170 (+/- 5%)  oraz 2 szaf o wymiarach [mm] szer./gł./wys. 600/380/2170 (+/- 5%) .Szafy wykonane z płyty dwustronnie melaminowanej,  o grubości 18 mm, z półkami.  Półki z regulacją (6 powierzchni użytkowych) z uchwytami standard. Obrzeża frontów oraz wieńca górnego wykończone okleiną PCV o grubości 2 mm, w kolorze płyty. Plecy – płyta HDF 3mm, kolor biały. Szafy na cokole, wys. 50 – 60 mm. Możliwość regulacji poziomu.  3 szafy ( korpus i fronty) typu „”800” w kolorze grafitowym, 3 szafy typu „”800” w kolorze białym. Szafa 1 szafa typu „”600” - kolor biały i szafa1 szafa  typu „”600” - kolor grafit.</t>
    </r>
  </si>
  <si>
    <r>
      <t xml:space="preserve">Regał otwarty narożny/ zestaw 6m
</t>
    </r>
    <r>
      <rPr>
        <sz val="11"/>
        <rFont val="Arial"/>
        <family val="2"/>
        <charset val="238"/>
      </rPr>
      <t>Zestaw 6 regałów z półkami, z płyty dwustronnie melaminowanej, gr. 25 mm, o wymiarach [mm] szer./gł./wys. 1000/360/2110 (+/- 5%) , na nóżkach metalowych, chromowanych o wysokości 100 mm (+/-5%). Obrzeża wykończone okleiną PCV o gr. 2 mm. Plecy – płyta HDF 3mm w kolorze białym. Kolor płyty melaminowanej -  jasny szary.</t>
    </r>
  </si>
  <si>
    <r>
      <t xml:space="preserve">Regał otwarty/ zestaw
</t>
    </r>
    <r>
      <rPr>
        <sz val="11"/>
        <rFont val="Arial"/>
        <family val="2"/>
        <charset val="238"/>
      </rPr>
      <t>Regał z pókami, z płyty dwustronnie melaminowanej, gr. 25 mm, o wymiarach [mm] szer./gł./wys. 1000/360/2110 (+/- 5%) , na nóżkach metalowych, chromowanych o wysokości 100 mm (+/-5%). Obrzeża wykończone okleiną PCV o gr. 2 mm. Plecy – płyta HDF 3mm w kolorze białym. Kolor płyty melaminowanej - jasny szary.</t>
    </r>
  </si>
  <si>
    <r>
      <t xml:space="preserve">Regał otwarty / zestaw (5m)
</t>
    </r>
    <r>
      <rPr>
        <sz val="11"/>
        <rFont val="Arial"/>
        <family val="2"/>
        <charset val="238"/>
      </rPr>
      <t>Zestaw 5 regałów z półkami, z płyty dwustronnie melaminowanej, gr. 25 mm, o wymiarach [mm] szer./gł./wys. 1000/360/2110 (+/- 5%) , na nóżkach metalowych, chromowanych o wysokości 100 mm (+/-5%). Obrzeża wykończone okleiną PCV o gr. 2 mm. Plecy – płyta HDF 3mm w kolorze białym. Kolor płyty melaminowanej - jasny szary.</t>
    </r>
  </si>
  <si>
    <r>
      <t xml:space="preserve">Regał otwarty – zabudowa/ zestaw 4m
</t>
    </r>
    <r>
      <rPr>
        <sz val="11"/>
        <rFont val="Arial"/>
        <family val="2"/>
        <charset val="238"/>
      </rPr>
      <t>Zestaw 4 regałów z półkami, z płyty dwustronnie melaminowanej, gr. 25 mm, o wymiarach [mm] szer./gł./wys. 1000/300/2270 (+/- 5%) , na nóżkach metalowych, chromowanych o wysokości 100 mm (+/-5%). Obrzeża wykończone okleiną PCV o gr. 2 mm. Plecy – płyta HDF 3mm w kolorze białym. Kolor płyty melaminowanej - jasny szary.</t>
    </r>
  </si>
  <si>
    <r>
      <t xml:space="preserve">Regał otwarty – zabudowa / zestaw 6m
</t>
    </r>
    <r>
      <rPr>
        <sz val="11"/>
        <rFont val="Arial"/>
        <family val="2"/>
        <charset val="238"/>
      </rPr>
      <t>Zestaw 6 regałów z półkami, z płyty dwustronnie melaminowanej, gr. 25 mm, o wymiarach [mm] szer./gł./wys. 1000/300/2270 (+/- 5%) , na nóżkach metalowych, chromowanych o wysokości 100 mm (+/-5%). Obrzeża wykończone okleiną PCV o gr. 2 mm. Plecy – płyta HDF 3mm w kolorze białym. Kolor płyty melaminowanej - jasny szary.</t>
    </r>
  </si>
  <si>
    <r>
      <t xml:space="preserve">Regał otwarty 2m
</t>
    </r>
    <r>
      <rPr>
        <sz val="11"/>
        <rFont val="Arial"/>
        <family val="2"/>
        <charset val="238"/>
      </rPr>
      <t>Zestaw 2 regałów z półkami, z płyty dwustronnie melaminowanej, gr. 25 mm, o wymiarach [mm] szer./gł./wys. 1000/360/2110 (+/- 5%), na nóżkach metalowych, chromowanych o wysokości 100 mm (+/-5%). Obrzeża wykończone okleiną PCV o gr. 2 mm. Plecy – płyta HDF 3mm w kolorze białym. Kolor płyty melaminowanej - jasny szary.</t>
    </r>
  </si>
  <si>
    <r>
      <t xml:space="preserve">Regał otwarty
</t>
    </r>
    <r>
      <rPr>
        <sz val="11"/>
        <rFont val="Arial"/>
        <family val="2"/>
        <charset val="238"/>
      </rPr>
      <t>Regał z płyty dwustronnie melaminowanej, gr. 25 mm, o wymiarach [mm] szer./gł./wys. 1000/360/2110 (+/- 5%) , na nóżkach metalowych, chromowanych o wysokości 100 mm (+/-5%). Obrzeża wykończone okleiną PCV o gr. 2 mm. Plecy – płyta HDF 3mm w kolorze białym. Kolor płyty melaminowanej - jasny szary.</t>
    </r>
  </si>
  <si>
    <r>
      <t xml:space="preserve">Regał otwarty – zabudowa 5m                                                                                         </t>
    </r>
    <r>
      <rPr>
        <sz val="11"/>
        <rFont val="Arial"/>
        <family val="2"/>
        <charset val="238"/>
      </rPr>
      <t>Zestaw 5 regałów, z półkami, z płyty dwustronnie melaminowanej, gr. 25 mm, o wymiarach [mm] szer./gł./wys. 1000/360/2110 (+/- 5%) , na nóżkach metalowych, chromowanych o wysokości 100 mm (+/-5%). Obrzeża wykończone okleiną PCV o gr. 2 mm. Plecy – płyta HDF 3mm w kolorze białym. Kolor płyty melaminowanej - jasny szary.</t>
    </r>
  </si>
  <si>
    <r>
      <t xml:space="preserve">Lada – zabudowa 3 m
</t>
    </r>
    <r>
      <rPr>
        <sz val="11"/>
        <rFont val="Arial"/>
        <family val="2"/>
        <charset val="238"/>
      </rPr>
      <t>Lada o wymiarach [mm] szer./gł./wys.: 3000/1500/1300  (+/- 5%) z nadstawką o wymiarach [mm] szer./gł.1500/1500 (+/- 5%) - blat wykonany z płyty dwustronnie melaminowanej, grubość płyty  36 mm , korpus, boki z płyty melaminowanej, odbój z blachy nierdzewnej. Boki- kolor dąb szary, blat kolor ciemny beton.</t>
    </r>
  </si>
  <si>
    <r>
      <t xml:space="preserve">Szafa na dokumentację medyczną
</t>
    </r>
    <r>
      <rPr>
        <sz val="11"/>
        <rFont val="Arial"/>
        <family val="2"/>
        <charset val="238"/>
      </rPr>
      <t>Czteroszufladowa szafka kartotekowa. Korpus, front oraz pozostałe elementy szuflad wykonane z blachy stalowej, wieniec dolny z blachy ocynkowanej. Szuflada przystosowana do teczek zawieszkowych (A4 poziomo)</t>
    </r>
  </si>
  <si>
    <r>
      <t xml:space="preserve">Szafa lekarska
</t>
    </r>
    <r>
      <rPr>
        <sz val="11"/>
        <rFont val="Arial"/>
        <family val="2"/>
        <charset val="238"/>
      </rPr>
      <t>Szafa lekarska podwójna bez kół, dolna półka zabudowana. 
Korpus szafy wykonany z blachy o grubości min. 0.8 mm. Podwójne drzwi szafy  przeszklone, zaś półki szklane z możliwością przestawiania co 25 mm. Dolna półka zabudowana i zamknięta drzwiami z blachy.
• Wysokość 1800 mm (+/-5%)
• Szerokoś 800 mm (+/-5%)
• Głębokość 435 mm (+/-5%)</t>
    </r>
  </si>
  <si>
    <r>
      <t xml:space="preserve">Szafka basenowa
</t>
    </r>
    <r>
      <rPr>
        <sz val="11"/>
        <rFont val="Arial"/>
        <family val="2"/>
        <charset val="238"/>
      </rPr>
      <t>Metalowa szafa schowkowa na cokole lub na nóżkach. Cokół o wys. 100 mm  (+/- 5%) wykonany z blachy ocynkowanej. Drzwi osadzone na ukrytych zawiasach kołkowych. Na drzwiach otwory wentylacyjne oraz naklejana ramka na etykietę. Wewnątrz każdego schowka: drążek z 3 przesuwanymi haczykami z tworzywa sztucznego. Zamek cylindryczny z dwoma kluczykami, ryglujący w 1 punkcie.</t>
    </r>
  </si>
  <si>
    <r>
      <t xml:space="preserve">Szafka BHP
</t>
    </r>
    <r>
      <rPr>
        <sz val="11"/>
        <rFont val="Arial"/>
        <family val="2"/>
        <charset val="238"/>
      </rPr>
      <t>Szafka metalowa ubraniowa z ławką, zamykana zamkiem.
Szerokość każdego segmentu szafy 400 mm (+/- 5%) . Wewnątrz każdego segmentu u góry 1 półka, pod nią drążek z  przesuwanymi haczykami z tworzywa sztucznego i pionowa przegroda dzieląca szafkę na pół. Drzwi z profilem wzmacniającym. . Na drzwiach  otwory wentylacyjne i ramka do oznaczenia użytkownika.</t>
    </r>
  </si>
  <si>
    <r>
      <t xml:space="preserve">Komoda
</t>
    </r>
    <r>
      <rPr>
        <sz val="11"/>
        <rFont val="Arial"/>
        <family val="2"/>
        <charset val="238"/>
      </rPr>
      <t>Komoda 4 szufladowa  korpus i fronty wykonane z płyty dwustronnie melaminowanej 18 mm z uchwytami standard i prowadnicami rolkowymi, wymiar [mm] szer./gł./wys.:  400/ 400/1200 (+/- 5 %) wysokość frontu szuflad 292 mm (+/- 5 %).Obrzeża frontu wykończone okleiną PCV o grubości 2 mm, w kolorze płyty. Plecy – płyta HDF 3mm w kolorze białym. Kolor płyty melaminowanej - jasny szary.</t>
    </r>
  </si>
  <si>
    <r>
      <t xml:space="preserve">Szafka łazienkowa
</t>
    </r>
    <r>
      <rPr>
        <sz val="11"/>
        <rFont val="Arial"/>
        <family val="2"/>
        <charset val="238"/>
      </rPr>
      <t>Szafka łazienkowa o wymiarach [mm] szer./gł./wys.: 300/200/500 (+/- 5%) , wykonana z płyty dwustronnie laminowanej 18 mm. Szafka wisząca, jednodrzwiowa, w środku 2 półki (łącznie 3 powierzchnie użytkowe). Obrzeża frontu wykończone okleiną PCV o grubości 2 mm, w kolorze płyty. Plecy – płyta HDF 3mm, kolor biały. Uchwyt relingowy satynowy, o długości min. 150 mm. Kolor sosna bielona.</t>
    </r>
  </si>
  <si>
    <r>
      <t xml:space="preserve">Kanapa rozkładana
</t>
    </r>
    <r>
      <rPr>
        <sz val="11"/>
        <rFont val="Arial"/>
        <family val="2"/>
        <charset val="238"/>
      </rPr>
      <t>Kanapa rozkładana tapicerowana tkaniną plamoodporną, dwuosobowa dł. min. 2000 mm, na siedzisku sprężyny bonell, oparcie –pianka, funkcja spania, obicie - tkanina o odporność na ścieranie min.  50 000 cykli według testu Martindale'a i gramaturze min. 250g/m². Kolor - turkus.</t>
    </r>
  </si>
  <si>
    <r>
      <t xml:space="preserve">Kanapa narożna nierozkładana + 2 fotele typu "uszak"(kpl)
</t>
    </r>
    <r>
      <rPr>
        <sz val="11"/>
        <rFont val="Arial"/>
        <family val="2"/>
        <charset val="238"/>
      </rPr>
      <t>Narożnik i 2 fotele wykonane na drewnianym stelażu. Obicie - tkanina o odporności na ścieranie min. 50 000 cykli według testu Martindale'a i gramaturze min. 250g/m².Na siedzisku sprężyny faliste i pianka. Oparcie pasy elastyczne i pianka. Rozmiar narożnika min. [mm] 2400x1300.  Fotel typu "uszak". Konstrukcja fotela- lite drewno, płyta meblowa ;na siedzisku pianka 100 mm (+/- 5%) ; oparcie fotela- pasy gumowe i pianka  (+/- 5%) 80 mm (miękka),nóżki drewniane. WYMIARY (+/- 5%)  :wysokość całkowita - 1040 mm, wysokość do siedziska - 430 mm, szerokość całkowita - 750 mm, głębokość siedziska 580 mm, głębokość całkowita – 850 mm.
Fotele tapicerowane tkaniną  o odporności na ścieranie min. 50 000 cykli według testu Martindale'a i gramaturze min. 250g/m².Kolor tapicerki - turkus.</t>
    </r>
  </si>
  <si>
    <r>
      <t xml:space="preserve">Sofa rozkładana
</t>
    </r>
    <r>
      <rPr>
        <sz val="11"/>
        <rFont val="Arial"/>
        <family val="2"/>
        <charset val="238"/>
      </rPr>
      <t xml:space="preserve"> Sofa rozkładana tapicerowana tkanina, plamoodporna, dwuosobowa dł. min. 2000 mm, na siedzisku sprężyny bonell, oparcie –pianka, funkcja spania, obicie - tkanina o odporność na ścieranie min.  50 000 cykli według testu Martindale'a i gramaturze min. 250g/m². Kolor tapicerki - beż.</t>
    </r>
  </si>
  <si>
    <r>
      <t xml:space="preserve">Sofa + 2 fotele (kpl)
</t>
    </r>
    <r>
      <rPr>
        <sz val="11"/>
        <rFont val="Arial"/>
        <family val="2"/>
        <charset val="238"/>
      </rPr>
      <t>Sofa +2 fotele tapicerowane, wykonane na drewnianym stelażu. Obicie - tkanina o odporność na ścieranie min. 50 000 cykli według testu Martindale'a i gramaturze min. 250g/m².Na siedzisku sprężyny faliste i pianka. Oparcie pasy elastyczne i pianka. Kolor tapicerki - morski.</t>
    </r>
  </si>
  <si>
    <r>
      <t xml:space="preserve">Kanapa
</t>
    </r>
    <r>
      <rPr>
        <sz val="11"/>
        <rFont val="Arial"/>
        <family val="2"/>
        <charset val="238"/>
      </rPr>
      <t>Kanapa rozkładana tapicerowana tkaniną plamoodporną, dwuosobowa dł. min. 2000 mm, na siedzisku sprężyny bonell, oparcie –pianka, funkcja spania, obicie - tkanina o odporność na ścieranie min.  50 000 cykli według testu Martindale'a i gramaturze min. 250g/m². Kolor tapicerki - ciemny grafit.</t>
    </r>
  </si>
  <si>
    <r>
      <t xml:space="preserve">Stolik
</t>
    </r>
    <r>
      <rPr>
        <sz val="11"/>
        <rFont val="Arial"/>
        <family val="2"/>
        <charset val="238"/>
      </rPr>
      <t>Stół wykonany z litego klejonego drewna sosnowego, grubość blatu - min. 25 mm, krawędzie i narożniki zaokrąglone. Wymiary [mm] szer./gł./wys. 600/600/800 cm (+/- 5%). Kolor wybarwienia drewna biały.</t>
    </r>
  </si>
  <si>
    <r>
      <t xml:space="preserve">Stolik
</t>
    </r>
    <r>
      <rPr>
        <sz val="11"/>
        <rFont val="Arial"/>
        <family val="2"/>
        <charset val="238"/>
      </rPr>
      <t>Stół wykonany z płyty dwustronnie melaminowej, , grubość blatu - 36 mm. Nogi okrągłe, metalowe. Obrzeża blatu wykończone okleiną PCV o grubości 2 mm, w kolorze płyty.  Wymiary szer./gł./wys. [mm] 600/600/800(+/- 5%). Kolor ciemny szary.</t>
    </r>
  </si>
  <si>
    <r>
      <t xml:space="preserve">Stolik
</t>
    </r>
    <r>
      <rPr>
        <sz val="11"/>
        <rFont val="Arial"/>
        <family val="2"/>
        <charset val="238"/>
      </rPr>
      <t>Stół wykonany płyty melaminowanej, grubość blatu 36 mm, stelaż stołu metalowy, wykonany z profilu 40x20 mm (+/- 5%), narożiki zaokrąglone, nogi o średnicy 60 mm (+/- 5%) . Obrzeża blatu wykończone okleiną PCV o grubości 2 mm, w kolorze płyty. Wymiary szer./gł./wys. 110/110/80  (+/- 5%). Nogi stołu w kolorze grafitowym, blat- drewo retro.</t>
    </r>
  </si>
  <si>
    <r>
      <t>Stolik kawowy
S</t>
    </r>
    <r>
      <rPr>
        <sz val="11"/>
        <rFont val="Arial"/>
        <family val="2"/>
        <charset val="238"/>
      </rPr>
      <t>tolik kawowy o wym. [szr./gł./wys] 500/500/600 mm,(+/-5%) wykonana z płyty laminowanej 18mm, blat 36 mm, z dolną półką. Obrzeża wykończone okleiną PCV o grubości 2 mm, w kolorze płyty.  Korpus stołu w kolorze grafitowym, blat - drewno retro.</t>
    </r>
  </si>
  <si>
    <r>
      <t xml:space="preserve">Stolik
</t>
    </r>
    <r>
      <rPr>
        <sz val="11"/>
        <rFont val="Arial"/>
        <family val="2"/>
        <charset val="238"/>
      </rPr>
      <t>Stolik kawowy o wym. 50/50/60 cm(+/- 5%), wykonana z płyty laminowanej 18mm, blat 36 mm, z dolną półką. Obrzeża wykończone okleiną PCV o grubości 2 mm, w kolorze płyty.  Korpus stołu grafitowy, blat - dąb szary.</t>
    </r>
  </si>
  <si>
    <r>
      <t xml:space="preserve">Stół
</t>
    </r>
    <r>
      <rPr>
        <sz val="11"/>
        <rFont val="Arial"/>
        <family val="2"/>
        <charset val="238"/>
      </rPr>
      <t>Stół wykonany płyty dwustronnie melaminowanej,  o grubości min. 36 mm. Obrzeża wykończone okleiną PCV o grubości 2 mm, w kolorze płyty. Krawędzie i narożniki zaokrąglone. Wymiary [mm] szer./gł./wys. 2200/1100/800 mm (+/- 5%). Korpus stołu - kolor grafit, blat - drewno retro.</t>
    </r>
  </si>
  <si>
    <r>
      <t xml:space="preserve">Biurko + kontener
</t>
    </r>
    <r>
      <rPr>
        <sz val="11"/>
        <rFont val="Arial"/>
        <family val="2"/>
        <charset val="238"/>
      </rPr>
      <t>Biurko komputerowe [mm] szer./gł./wys 1200/700/760 (+/- 5%) , wykonane z płyty dwustronnie laminowanej 18 mm, blat wykonany z płyty 36 mm, półka na klawiaturę wysuwana na prowadnicach rolkowych z kontenerem mobilnym 3 szufladowym z piórnikiem o wymiarach [mm] sze./gł./wys.450/550/600 (+/- 5%) . Szuflady zamykane zamkiem. Obrzeża blatu wykończone okleiną PCV o grubości 2 mm, w kolorze płyty. Kolor jasny szary.</t>
    </r>
  </si>
  <si>
    <r>
      <t xml:space="preserve">Biurko 
</t>
    </r>
    <r>
      <rPr>
        <sz val="11"/>
        <rFont val="Arial"/>
        <family val="2"/>
        <charset val="238"/>
      </rPr>
      <t>Biurko komputerowe o wymiarach min [mm] szer./gł./wys. 1200/700/760, blat o grubości 36 mm, wykonane z płyty dwustronnie melaminowanej 18 mm,   z trzema szufladami i półką pod klawiaturę wysuwaną na prowadnicach rolkowych. Pomiędzy blatem a szufladą wolna przestrzeń. Dwie szuflady głęgokie (wys. frontów 284 mm (+/-5%) , jedna płytka - wysokość frontu 140 mm (+/- 5%). Kolor jasny szary.</t>
    </r>
  </si>
  <si>
    <r>
      <t xml:space="preserve">Kontener z szufladami
</t>
    </r>
    <r>
      <rPr>
        <sz val="11"/>
        <rFont val="Arial"/>
        <family val="2"/>
        <charset val="238"/>
      </rPr>
      <t xml:space="preserve">Mobilny kontener z trzema szufladami, na nóżce, z możliwościa regulacji wysokości, podstawa chrom. Wymiary min. [mm] szer./gł./wys. 840-1050/ 510/540 (+/- 5%)
</t>
    </r>
  </si>
  <si>
    <r>
      <t xml:space="preserve">Półka na radio
</t>
    </r>
    <r>
      <rPr>
        <sz val="11"/>
        <rFont val="Arial"/>
        <family val="2"/>
        <charset val="238"/>
      </rPr>
      <t>Półka na radio wykonana z płyty dwustronnie melaminowanej, o grubości 18 mm, na metalowych wspornikach. Szerokość min. 300 mm (+/- 5%) , wysokość min. 220 mm (+/- 5%) , głębokość min. 140 mm (+/- 5%). Kolor biały.</t>
    </r>
  </si>
  <si>
    <r>
      <t xml:space="preserve">Półka pod radiomagnetofon
</t>
    </r>
    <r>
      <rPr>
        <sz val="11"/>
        <rFont val="Arial"/>
        <family val="2"/>
        <charset val="238"/>
      </rPr>
      <t>Półka na radiomagnrtofon, wykonana z płyty dwustronnie melaminowanej 18mm;  na metalowych wspornikach. Szerokość 350 mm (+/- 5%) , wysokość 220 mm (+/- 5%) , głębokość 150 mm (+/- 5%). Kolor grafit.</t>
    </r>
  </si>
  <si>
    <r>
      <t xml:space="preserve">Półka naścienna podświetlana
</t>
    </r>
    <r>
      <rPr>
        <sz val="11"/>
        <rFont val="Arial"/>
        <family val="2"/>
        <charset val="238"/>
      </rPr>
      <t>Półka naścienna nad łóżko podświetlana wykonana z płyty melaminowanej, z podświetleniem ledowym, grubość  - 36 mm brzegi/rogi zaokrąglone, z przodu ogranicznik. wymiary [mm] szer./gł./wys. 800/200/100 (+/-5%). Kolor biały.</t>
    </r>
  </si>
  <si>
    <r>
      <t xml:space="preserve">Fotel gabinetowy
</t>
    </r>
    <r>
      <rPr>
        <sz val="11"/>
        <rFont val="Arial"/>
        <family val="2"/>
        <charset val="238"/>
      </rPr>
      <t>miękkie, tapicerowane siedzisko i oparcie, wysokie oparcie odchylające się synchronicznie z siedziskiem w stosunku 2:1, 2 stałe podłokietniki z tworzywa sztucznego, stały, tapicerowany zagłówek, podstawa czarna, plastikowa, samohamowne kółka. . Tapicerka – gramatura: min. 150 g/m², odporność na ścieranie min. 50 000 cykli Martindale. Kolor grafit.</t>
    </r>
  </si>
  <si>
    <r>
      <t xml:space="preserve">Fotel
</t>
    </r>
    <r>
      <rPr>
        <sz val="11"/>
        <rFont val="Arial"/>
        <family val="2"/>
        <charset val="238"/>
      </rPr>
      <t xml:space="preserve">Fotel typu „finka”  tapicerowany skórą ekologiczną, stelaż drewniany.  Kolor stelaża biały, obicie kolor ciemny szary.   Siedzisko i oparcie wykonane na wysoko-elastycznej piance. Grubość wypełnienia min. 90 mm.                                                                            Wymiar fotela (+/-5%): Szerokość Całkowita: 650 mm
    Głębokość Całkowita: 790 mm
    Głębokość siedziska: 460 mm
    Wysokość Całkowita: 1010 mm
    Wysokość do Siedziska: 410 mm
    Wysokość oparcia: 700 mm
</t>
    </r>
  </si>
  <si>
    <r>
      <t xml:space="preserve">Fotel 
</t>
    </r>
    <r>
      <rPr>
        <sz val="11"/>
        <rFont val="Arial"/>
        <family val="2"/>
        <charset val="238"/>
      </rPr>
      <t>Fotel w całości tapicerowany tkaniną skaj. Półokrągła podstawa, lekko rozszerzająca się ku górze w zintegrowane z podłokietnikami oparcie. Szerokość całkowita [mm] 700, wysokość 770. Wymiary +/- 5%. Kolor ciemny szary.</t>
    </r>
  </si>
  <si>
    <r>
      <t xml:space="preserve">Fotel
</t>
    </r>
    <r>
      <rPr>
        <sz val="11"/>
        <rFont val="Arial"/>
        <family val="2"/>
        <charset val="238"/>
      </rPr>
      <t>Fotel typu ''uszak''. Konstrukcja fotela- lite drewno, płyta meblowa ;na siedzisku pianka 100 mm ( +/- 5%); oparcie fotela- pasy gumowe i pianka 80 mm +/- 5% (miękka),nóżki drewniane WYMIARY (+/- 5%)  :wysokość całkowita - 1040 mm, wysokość do siedziska - 430 mm, szerokość całkowita - 750 mm, głębokość siedziska 580 mm, głębokość całkowita - 850 mm
Fotele tapicerowane tkaniną  o odporności na ścieranie min. 50 000 cykli według testu Martindale'a i gramaturze min. 250g/m². Kolor  tapicerki morski.</t>
    </r>
  </si>
  <si>
    <r>
      <t xml:space="preserve">Krzesło
</t>
    </r>
    <r>
      <rPr>
        <sz val="11"/>
        <rFont val="Arial"/>
        <family val="2"/>
        <charset val="238"/>
      </rPr>
      <t>Krzesło wykonane z litego klejonego drewna sosnowego, bez podłokietników, siedzisko i oparcie tapicerowane, stelaż oparcia prosty, krawędzie i narożniki zaokrąglone. Wysokość krzesła 1000 mm (+/- 5%), wysokość oparcia 750 mm (+/- 5%). Obicie - tkanina o odporność na ścieranie min. 50 000 cykli według testu Martindale'a i gramaturze min. 250g/m². Stelaż krzesła biały, tapicerka grafitowa.</t>
    </r>
  </si>
  <si>
    <r>
      <t xml:space="preserve">Krzesło
</t>
    </r>
    <r>
      <rPr>
        <sz val="11"/>
        <rFont val="Arial"/>
        <family val="2"/>
        <charset val="238"/>
      </rPr>
      <t>Krzesło z miękkim tapicerowanym siedziskiem oraz drewnianym oparciem. W oparciu trzy otwory. Wykonane z litego drewna. Wymiary (+/- 5%) : wysokość: 960 mm, szerokość siedziska: 460 mm. Obicie - tkanina o odporność na ścieranie min. 50 000 cykli według testu Martindale'a i gramaturze min. 250g/m².Kolor stelaża - ciemny brąz, siedzisko kolor beż.</t>
    </r>
  </si>
  <si>
    <r>
      <t xml:space="preserve">Krzesło
</t>
    </r>
    <r>
      <rPr>
        <sz val="11"/>
        <rFont val="Arial"/>
        <family val="2"/>
        <charset val="238"/>
      </rPr>
      <t>Opis jak w poz. 54. Kolor tapicerki turkus.</t>
    </r>
  </si>
  <si>
    <r>
      <t xml:space="preserve">Taboret
</t>
    </r>
    <r>
      <rPr>
        <sz val="11"/>
        <rFont val="Arial"/>
        <family val="2"/>
        <charset val="238"/>
      </rPr>
      <t>Taboret z obrotowym siedziskiem,z możliwościa regulacji wysokości w zakresie min. 470 - 590 mm
Grubość pianki siedziska min. 60 mm
Średnica podstawy min. 640 mm
Gumowane kółka
Chromowana podstawa</t>
    </r>
  </si>
  <si>
    <r>
      <t xml:space="preserve">Taboret z oparciem
</t>
    </r>
    <r>
      <rPr>
        <sz val="11"/>
        <rFont val="Arial"/>
        <family val="2"/>
        <charset val="238"/>
      </rPr>
      <t>Taboret lekarski z oparciem oraz obrotowym siedziskiem o średnicy 390 mm(+/- 5%) i grubości 100 mm(+/- 5%), tapicerka skaj, chromowany podnóżek i pięcioramienna podstawa o średnicy 640 mm(+/- 5%) na kółkach, Min. wysokość 650 mm, max. wysokość 900 mm. Kolor tapicerki - grafit.</t>
    </r>
  </si>
  <si>
    <r>
      <t xml:space="preserve">Ławeczka 3
</t>
    </r>
    <r>
      <rPr>
        <sz val="11"/>
        <rFont val="Arial"/>
        <family val="2"/>
        <charset val="238"/>
      </rPr>
      <t>Ławka dla trzech osób.
Kubełek z polipropylenu o matowej powierzchni.
Antypoślizgowa powierzchnia siedziska.
Podstawa metalowa, malowana proszkowo  
Stałe podłokietniki z plastikowymi nakładkami.Kolor nakładek - czerwony.</t>
    </r>
  </si>
  <si>
    <r>
      <t xml:space="preserve">Ławeczka stała
</t>
    </r>
    <r>
      <rPr>
        <sz val="11"/>
        <rFont val="Arial"/>
        <family val="2"/>
        <charset val="238"/>
      </rPr>
      <t xml:space="preserve">Stelaż ławki wykonany z rury stalowej malowany proszkowo (kolory: szary lub czarny). Siedzisko listwy drewniane lakierowane.
Wymiary min:  [mm] szer./ dł./wys. 440/1600/460  (+/- 5%)     </t>
    </r>
  </si>
  <si>
    <r>
      <t xml:space="preserve">Szafa na dokumenty
</t>
    </r>
    <r>
      <rPr>
        <sz val="11"/>
        <rFont val="Arial"/>
        <family val="2"/>
        <charset val="238"/>
      </rPr>
      <t>Szafa 1-rzędowa, 5-szufladowa szafka kartotekowa. Szuflada przystosowana do teczek zawieszkowych (format A4 poziomo). Maksymalny wymiar przechowywanego dokumentu 275 x 328 mm. Obciążenie szuflady nie mniej niż 50 kg.</t>
    </r>
  </si>
  <si>
    <r>
      <t xml:space="preserve">Karnisze
</t>
    </r>
    <r>
      <rPr>
        <sz val="11"/>
        <rFont val="Arial"/>
        <family val="2"/>
        <charset val="238"/>
      </rPr>
      <t>Karnisz podwójny drążkowy, ścienny, dł.250 cm (+/- 5%), do okna 160 / 200 ( kpl. z żabkami) z możliwością swobodnego przesuwania firaną i zasłoną, satynowe</t>
    </r>
  </si>
  <si>
    <r>
      <t xml:space="preserve">Ramy na zdjęcia
</t>
    </r>
    <r>
      <rPr>
        <sz val="11"/>
        <rFont val="Arial"/>
        <family val="2"/>
        <charset val="238"/>
      </rPr>
      <t>Rama na zdjęcia  drewniana, kolor grafit z szyba antyrefleksyjną. Wymiary w cm ( po 40 szt): 20x30, 25x25, 25x38, 30x45, 30x60.</t>
    </r>
  </si>
  <si>
    <r>
      <t xml:space="preserve">Karnisze 60/200 
</t>
    </r>
    <r>
      <rPr>
        <sz val="11"/>
        <rFont val="Arial"/>
        <family val="2"/>
        <charset val="238"/>
      </rPr>
      <t>Karnisz drążkowy podwójny, ścienny, do okna o szerokości 60 cm ( kpl. z żabkami) z możliwością swobodnego przesuwania firaną i zasłoną, satynowe</t>
    </r>
  </si>
  <si>
    <r>
      <t xml:space="preserve">Roleta dzień – noc 160/200 
</t>
    </r>
    <r>
      <rPr>
        <sz val="11"/>
        <rFont val="Arial"/>
        <family val="2"/>
        <charset val="238"/>
      </rPr>
      <t>Roleta na wymiar do okna 160x200 cm  typu dzień noc, w kasetach białych aluminiowych w odległości 3,2 cm od okna montowanych na 2 śruby, rolety z białymi prowadnicami aluminiowymi przytwierdzanymi na taśmie. 4 szt. kolor białay, 14 szt kolor szary, 28 szt. kolor ciemny beż.</t>
    </r>
  </si>
  <si>
    <r>
      <t xml:space="preserve">Roleta dzień – noc 60/200 
</t>
    </r>
    <r>
      <rPr>
        <sz val="11"/>
        <rFont val="Arial"/>
        <family val="2"/>
        <charset val="238"/>
      </rPr>
      <t>Roleta na wymiar do okna 60x200 cm, typu dzień noc, w kasetach białych aluminiowych w odległości 3,2 cm od okna montowanych na 2 śruby, rolety z białymi prowadnicami aluminiowymi przytwierdzanymi na taśmie. Kolor biały.</t>
    </r>
  </si>
  <si>
    <r>
      <t xml:space="preserve">Moskitiera okienna ramowa 160x200
</t>
    </r>
    <r>
      <rPr>
        <sz val="11"/>
        <rFont val="Arial"/>
        <family val="2"/>
        <charset val="238"/>
      </rPr>
      <t>Gotowa kompletna, złożona, z naciągniętą i przyciętą siatką do okna 160x200. Zrobiona  z odpornego na warunki atmosferyczne aluminiowego profilu malowanego proszkowo
Siatka montowana  za pomocą trwałej uszczelki. o grubości ścianki – min.1 mm. Profile łączone narożnikami z twardego PCV (pełne),  montowane bezinwazyjnie na obrotowych ryglach wykonanych ze stali nierdzewnej wkręcanych w profil. Rygle, wkręty i podkładki wykonane ze stali nierdzewnej.</t>
    </r>
  </si>
  <si>
    <r>
      <t xml:space="preserve">Lustro wiszące
</t>
    </r>
    <r>
      <rPr>
        <sz val="11"/>
        <rFont val="Arial"/>
        <family val="2"/>
        <charset val="238"/>
      </rPr>
      <t xml:space="preserve">Lustro łazienkowe prostokątne w orientacji poziomej, montowane do ściany. Materiał ramy: melamina, kolor biały. Wymiary min: [mm] szer./gł./wys. 1200x19x600 (+/- 5%) </t>
    </r>
  </si>
  <si>
    <r>
      <t xml:space="preserve">Drążek
</t>
    </r>
    <r>
      <rPr>
        <sz val="11"/>
        <rFont val="Arial"/>
        <family val="2"/>
        <charset val="238"/>
      </rPr>
      <t xml:space="preserve">Drążek kątowy  ze stali szlachetnej chromowanej [mm] 900x900 (+/- 5%) </t>
    </r>
  </si>
  <si>
    <r>
      <t xml:space="preserve">Siedzisko kąpielowe
</t>
    </r>
    <r>
      <rPr>
        <sz val="11"/>
        <rFont val="Arial"/>
        <family val="2"/>
        <charset val="238"/>
      </rPr>
      <t>Siedzisko prysznicowe,z możliwością składania i rozkładania, wykonane z tworzywa sztucznego, kolor biały, udźwig po zamocowaniu do ściany do 150kg.</t>
    </r>
  </si>
  <si>
    <r>
      <t xml:space="preserve">Uchwyt na papier toaletowy
</t>
    </r>
    <r>
      <rPr>
        <sz val="11"/>
        <rFont val="Arial"/>
        <family val="2"/>
        <charset val="238"/>
      </rPr>
      <t>Uchwyt WC prosty, wykończony w pokryciu błyszczącego chromu, bez klapki, mocowany do ściany za pomocą kołków rozporowych</t>
    </r>
  </si>
  <si>
    <r>
      <t xml:space="preserve">Półka prysznicowa
</t>
    </r>
    <r>
      <rPr>
        <sz val="11"/>
        <rFont val="Arial"/>
        <family val="2"/>
        <charset val="238"/>
      </rPr>
      <t>Półka łazienkowa narożna pod prysznic montowana do ściany za pomocą kołka rozporowego, bez konstrukcji nośnej. Element mocujący w kolorze białym, półka w kształcie ćwiartki koła o promieniu min. 240 mm, biała.</t>
    </r>
  </si>
  <si>
    <r>
      <t xml:space="preserve">Dozownik na mydło
</t>
    </r>
    <r>
      <rPr>
        <sz val="11"/>
        <rFont val="Arial"/>
        <family val="2"/>
        <charset val="238"/>
      </rPr>
      <t xml:space="preserve">Dozownik mydła w płynie z tworzywa ABS o poj. 800 ml (+/- 5%) , okienko niebieskie, mydło uzupełniane z kanistra, zamykany na kluczyk, </t>
    </r>
  </si>
  <si>
    <r>
      <t xml:space="preserve">Dozownik na AHD
</t>
    </r>
    <r>
      <rPr>
        <sz val="11"/>
        <rFont val="Arial"/>
        <family val="2"/>
        <charset val="238"/>
      </rPr>
      <t>Dozownik z tworzywa ABS z przyciskiem łokciowym na jednorazowe wkłady o pojemności 500 ml do dozowania mydła w płynie, kremu do rąk oraz płynu lub żelu dezynfekcyjnego, przezroczyste pojemniki umożliwiające kontrolę poziomu płynów, możliwość ustawienia objętości pojedynczej dozy na 0.5, 1 lub 1.5 ml</t>
    </r>
  </si>
  <si>
    <r>
      <t xml:space="preserve">Podajnik na papier toaletowy
</t>
    </r>
    <r>
      <rPr>
        <sz val="11"/>
        <rFont val="Arial"/>
        <family val="2"/>
        <charset val="238"/>
      </rPr>
      <t>Pojemnik na papier toaletowy z okienkiem na papier toaletowy o średnicy roli do 23 cm , pojemnik zamykany na klucz.</t>
    </r>
  </si>
  <si>
    <r>
      <t xml:space="preserve">Podajnik na ręcznik papierowy big
</t>
    </r>
    <r>
      <rPr>
        <sz val="11"/>
        <rFont val="Arial"/>
        <family val="2"/>
        <charset val="238"/>
      </rPr>
      <t>Pojemnik na ręczniki papierowe w rolach, z tworzywa ABS z okienkiem, do użycia z ręcznikami papierowymi w rolach z adapterami, wyposażony w mechanizm wysuwający kolejne porcje ręcznika o długości listka min.27cm, zamykany na klucz, wymiary min: 40x27x24,5 cm</t>
    </r>
  </si>
  <si>
    <r>
      <t xml:space="preserve">Podajnik na ręcznik papierowy big
</t>
    </r>
    <r>
      <rPr>
        <sz val="11"/>
        <rFont val="Arial"/>
        <family val="2"/>
        <charset val="238"/>
      </rPr>
      <t>Pojemnik na ręczniki papierowe big, z tworzywa ABS biały, wyciągany od dołu,  z wyciąganą tuleją, dzielony. Średnica ręcznika min. 20 cm. Wymiary szer./ gł./ wys. 22x21x31 cm (+/- 5%). Zamykany na kluczyk, montowany do ściany.</t>
    </r>
  </si>
  <si>
    <r>
      <t xml:space="preserve">Podajnik na ręcznik papierowy big – stojący
</t>
    </r>
    <r>
      <rPr>
        <sz val="11"/>
        <rFont val="Arial"/>
        <family val="2"/>
        <charset val="238"/>
      </rPr>
      <t>Chromowany,  wymiary (+/ - 5%):  Wysokość (cm): 33 Średnica (cm): 15. Kształt: okrągłe</t>
    </r>
  </si>
  <si>
    <r>
      <t xml:space="preserve">Deska do prasowania
</t>
    </r>
    <r>
      <rPr>
        <sz val="11"/>
        <rFont val="Arial"/>
        <family val="2"/>
        <charset val="238"/>
      </rPr>
      <t>Deska do żelazek parowych, wielowarstwowy pokrowiec na deskę, regulacja wysokości 70-95 cm, min.6 ustawień, antypoślizgowe nasadki, wymiary deski: min 120x38 cm</t>
    </r>
  </si>
  <si>
    <r>
      <t xml:space="preserve">Deska do prasowania
</t>
    </r>
    <r>
      <rPr>
        <sz val="11"/>
        <rFont val="Arial"/>
        <family val="2"/>
        <charset val="238"/>
      </rPr>
      <t>Deska do prasowania wykonana z elementów chromowanych , składana, półka do odstawienia małej wytwornicy pary.Wymiary stołu do pracy min.1400 x 500 mm</t>
    </r>
  </si>
  <si>
    <r>
      <t xml:space="preserve">Suszarka balkonowa stojąca
</t>
    </r>
    <r>
      <rPr>
        <sz val="11"/>
        <rFont val="Arial"/>
        <family val="2"/>
        <charset val="238"/>
      </rPr>
      <t>Suszarka stojąca balkonowa z możliwością używania wewnątrz i na zewnątrz, rozsuwana, do rozwieszenia prania. Powierzchnia suszenia min. 20mb. Kolor biały</t>
    </r>
  </si>
  <si>
    <r>
      <t xml:space="preserve">Suszarka balkonowa
</t>
    </r>
    <r>
      <rPr>
        <sz val="11"/>
        <rFont val="Arial"/>
        <family val="2"/>
        <charset val="238"/>
      </rPr>
      <t>Suszarka do bielizny, stabilna i łatwa do składania. Możliwość używania wewnątrz lub na zewnątrz. Dwa rozkładane skrzydła.</t>
    </r>
  </si>
  <si>
    <r>
      <t xml:space="preserve">Zegar ścienny
</t>
    </r>
    <r>
      <rPr>
        <sz val="11"/>
        <rFont val="Arial"/>
        <family val="2"/>
        <charset val="238"/>
      </rPr>
      <t>Zegar do powieszenia na ścianie, średnica min. 30cm, Obudowa drewniana, Duża czcionka cyfr, kwarcowy. Kolor obudowy - biały.</t>
    </r>
  </si>
  <si>
    <r>
      <t xml:space="preserve">Parawan wolnostojący z podstawa jezdną min.7-sekcyjny
</t>
    </r>
    <r>
      <rPr>
        <sz val="11"/>
        <rFont val="Arial"/>
        <family val="2"/>
        <charset val="238"/>
      </rPr>
      <t>Parawan harmonijkowy  z podstawa jezdną, amortyzowane kółka jezdne niwelujące nierówności powierzchni, min.7-sekcyjny, min:  dł. 2,0 m, wys.1,55 m</t>
    </r>
  </si>
  <si>
    <r>
      <t xml:space="preserve">Zestaw garnków
</t>
    </r>
    <r>
      <rPr>
        <sz val="11"/>
        <rFont val="Arial"/>
        <family val="2"/>
        <charset val="238"/>
      </rPr>
      <t>1 szt. x 30l (+/- 5%), min.2 szt. x 10l (+/- 5%), min. 2 szt. x 6l (+/- 5%),
Zestaw garnków ze stali nierdzewnej, - Powierzchnia zewnętrzna w całości satynowana
Wielopunktowo przytwierdzone, nienagrzewające się uchwyty ze stali
Kapsułowe dno typu "sandwich" (stal nierdzewna-aluminium-stal magnetyczna).
Możliwość stosowania do wszystkich typów kuchni, również kuchenek indukcyjnych
Możliwość mycia w zmywarkach.</t>
    </r>
  </si>
  <si>
    <r>
      <t xml:space="preserve">Oznakowanie drzwi
</t>
    </r>
    <r>
      <rPr>
        <sz val="11"/>
        <rFont val="Arial"/>
        <family val="2"/>
        <charset val="238"/>
      </rPr>
      <t>Tabliczka informacyjna przydrzwiowa, składająca się z dwóch aluminiowych profili o szerokości min 25 mm, wykończone zaślepkami. Rama  w kolorze srebrnym anodowanym. Tabliczka posiadająca wbudowany system zatrzaskowy OWZ. Zabezpieczenie dodatkowe elastyczną folią antyrefleksyjną z filtrem UV o grubości min. 0,5 mm.  Możliwość zawieszenia tabliczki zarówno w pionie, jak i w poziomie – w zależności od potrzeb. W komplecie: elementy montażowe A 5 z numerkiem</t>
    </r>
  </si>
  <si>
    <r>
      <t xml:space="preserve">Tablice ogłoszeniowe
</t>
    </r>
    <r>
      <rPr>
        <sz val="11"/>
        <rFont val="Arial"/>
        <family val="2"/>
        <charset val="238"/>
      </rPr>
      <t xml:space="preserve">Powierzchnia suchościeralno-magnetyczna. Profil aluminiowy anodowany UKF, z plastikowymi narożnikami w kolorze popielatym. Drzwiczki z pleksi, zamykane na kluczyk imbusowy. Wymiar min. 120x90 cm </t>
    </r>
  </si>
  <si>
    <r>
      <t xml:space="preserve">Tablice suchościeralne
</t>
    </r>
    <r>
      <rPr>
        <sz val="11"/>
        <rFont val="Arial"/>
        <family val="2"/>
        <charset val="238"/>
      </rPr>
      <t>Tablica o wymiarach min 120x90 cm
 Powierzchnia suchościeralna o właściwościach magnetycznych. Konstrukcja aluminiowa w kolorze srebrnym z czarnymi, matowymi wykończeniami. Dwie półki wbudowane w profil dolny tablicy. Tył tablicy wzmocniony blachą ocynkowaną. Mocowanie do ściany za pomocą zawieszek mocowanych do tylnej części profilu ramkowego oraz profilu bazy półki .
W zestawie elementy montażowe.</t>
    </r>
  </si>
  <si>
    <r>
      <t xml:space="preserve">Logo na budynek
</t>
    </r>
    <r>
      <rPr>
        <sz val="11"/>
        <rFont val="Arial"/>
        <family val="2"/>
        <charset val="238"/>
      </rPr>
      <t>Wykonanie projektu logo Środowiskowego Domu Samopomocy "Kalina" o wymiarach min 3,05 x 2,05 m oraz wykonanie ksetonu świetlnego reklamowego led  z 3-modułowym z czujnikiem czasu. Grafika umieszczona na pleksi.</t>
    </r>
  </si>
  <si>
    <r>
      <t xml:space="preserve">Folia szroniona na szyby okienne
</t>
    </r>
    <r>
      <rPr>
        <sz val="11"/>
        <rFont val="Arial"/>
        <family val="2"/>
        <charset val="238"/>
      </rPr>
      <t>Do oklejania szyb szklanych i akrylowych, samoprzylepna</t>
    </r>
  </si>
  <si>
    <r>
      <t>m</t>
    </r>
    <r>
      <rPr>
        <sz val="11"/>
        <rFont val="Calibri"/>
        <family val="2"/>
        <charset val="238"/>
      </rPr>
      <t>²</t>
    </r>
  </si>
  <si>
    <r>
      <t xml:space="preserve">Wózek do sprzątania
</t>
    </r>
    <r>
      <rPr>
        <sz val="11"/>
        <rFont val="Arial"/>
        <family val="2"/>
        <charset val="238"/>
      </rPr>
      <t>Wózek do sprzątania z dwoma wiaderkami o pojemności 17 litrów (+/- 5%) , prasą do wyciskania mopów, z metalowym uchwytem prowadzącym, uchwytem na worek o pojemności 120 litrów (+/- 5%)  oraz metalowym koszykiem  Wymiary wózka min: wys.100,5 cm /szer. 40 cm /dł. 118,5 cm
konstrukcja ze stali chromowanej
metalowy uchwyt prowadzący
 uchwyt na koszyk: stal chromowana
uchwyt na worek o pojemności 120 l (+/- 5%) : stal chromowana
dolny podest – uniemożliwiający opadanie worka na podłogę
 metalowe ramię prasy
prasa do mopów z możliwością demontażu
wiaderko niebieskie 17 litrów (+/- 5%)  z podziałką
wiaderko czerwone 17 litrów (+/- 5%)  z podziałką
 wiaderka wykonane z tworzywa sztucznego 
4 x osłony boczne – ochrona mebli i ścian
4 gumowe kółka</t>
    </r>
  </si>
  <si>
    <r>
      <t xml:space="preserve">Wózek na bieliznę brudną 2 x 70l  (+/- 5%) z przyciskiem pedałowym
</t>
    </r>
    <r>
      <rPr>
        <sz val="11"/>
        <rFont val="Arial"/>
        <family val="2"/>
        <charset val="238"/>
      </rPr>
      <t>Wózek z klapą na stelażu metalowym, 2 worki o poj.  120 l (+/- 5%) wyposażony w pokrywę podnoszoną przyciskiem pedałowym.</t>
    </r>
  </si>
  <si>
    <r>
      <t xml:space="preserve">Wózek na bieliznę czystą
</t>
    </r>
    <r>
      <rPr>
        <sz val="11"/>
        <rFont val="Arial"/>
        <family val="2"/>
        <charset val="238"/>
      </rPr>
      <t xml:space="preserve">Wózek do transportu bielizny. Trzy półki wewnętrzne zamykane drzwiczkami, dwa worki 100l  (+/- 5%) zamykane klapą po obu stronach wózka, koła 4 skrętne. Wymiary (dł./szer./wys.) min1200/500/1100 mm </t>
    </r>
  </si>
  <si>
    <r>
      <t xml:space="preserve">Bemar + wyposażenie
</t>
    </r>
    <r>
      <rPr>
        <sz val="11"/>
        <rFont val="Arial"/>
        <family val="2"/>
        <charset val="238"/>
      </rPr>
      <t xml:space="preserve">Bemar 3-komorowy
Każda komora sterowana osobno 
Wykonany ze stali nierdzewnej 
Zawór spustowy 
Zasilanie 230 V
Maksymalna głębokość pojemników GN1/ 200mm
zasilanie sieciowe
wyposażone w instrukcję w języku polskim, kabel zasilający, kartę gwarancyjną
Każda komora dostosowana do umieszczenia pojemnika GN1/1 i mniejszych
Kółka z obudową stalową skrętne
Wymiary MAKSYMALNE  110/60/85 CM
WYPOSAŻENIE
Pojemnik GN1/1 gł.200mm (+/- 5%)                2   szt.
Pojemnik GN1/2 gł.200mm  (+/- 5%)               2   szt.
Pojemnik GN1/3 gł.200mm  (+/- 5%)               3   szt.
Pojemnik GN1/4 gł.200mm  (+/- 5%)               4   szt.
Pokrywka szczelna  GN1/1                2   szt.
Pokrywka szczelna  GN1/2                2   szt.
Pokrywka szczelna  GN1/3                3   szt.
Pokrywka szczelna  GN1/4                4   szt.
</t>
    </r>
  </si>
  <si>
    <r>
      <t xml:space="preserve">Wózek do transportu żywności
</t>
    </r>
    <r>
      <rPr>
        <sz val="11"/>
        <rFont val="Arial"/>
        <family val="2"/>
        <charset val="238"/>
      </rPr>
      <t>Wózek do transportu żywności dwupółkowy wymiary 900x600x950 mm (+/- 5%) wykonany ze stali nierdzewnej, półki z przyklejaną matą wygłuszającą, kółka wyposażone w plastikowe odboje posiadający atest PZH. Minimalny udźwig 110kg</t>
    </r>
  </si>
  <si>
    <r>
      <t xml:space="preserve">Termos z kranem min.10l
</t>
    </r>
    <r>
      <rPr>
        <sz val="11"/>
        <rFont val="Arial"/>
        <family val="2"/>
        <charset val="238"/>
      </rPr>
      <t>Pojemnik termoizolacyjny z polietylenu LDPE.
 Podwójne ścianki z polietylenu
Przestrzeń między ściankami wypełniona pianką poliuretanową
Szczelna pokrywa zamykana na 2 klamry
Zintegrowane uchwyty transportowe
Kran umieszczony w zagłębieniu- ochrona przed uszkodzeniem w czasie transportu</t>
    </r>
  </si>
  <si>
    <r>
      <t xml:space="preserve">Podgrzewacz z termosem min. 10l 
</t>
    </r>
    <r>
      <rPr>
        <sz val="11"/>
        <rFont val="Arial"/>
        <family val="2"/>
        <charset val="238"/>
      </rPr>
      <t>Warnik do wody, min. 10l. wykonany z polerowanej stali nierdzewnej. Zakryta grzałka z termostatem. Podwójne ścianki ograniczające stratę ciepła. Zakres regulacji temperatur min. od 30°C do 110°C. Warnik posiadający wskaźnik poziomu zawartości zbiornika, termostat, niekapiący kranik. Nienagrzewające się uchwyty ułatwiające przenoszenie.</t>
    </r>
  </si>
  <si>
    <r>
      <t xml:space="preserve">Dzbanek ze stali nierdzewnej termiczny min. 2l
</t>
    </r>
    <r>
      <rPr>
        <sz val="11"/>
        <rFont val="Arial"/>
        <family val="2"/>
        <charset val="238"/>
      </rPr>
      <t>podwójne ścianki wykonane ze stali nierdzewnej
pokrywka z przyciskiem wykonana z polipropylenu; wymiary min: śr.145mm, wysokość 260mm</t>
    </r>
  </si>
  <si>
    <r>
      <t xml:space="preserve">Dzbanek ze stali nierdzewnej  min. 2l.
</t>
    </r>
    <r>
      <rPr>
        <sz val="11"/>
        <rFont val="Arial"/>
        <family val="2"/>
        <charset val="238"/>
      </rPr>
      <t>Dzbanek ze stali nierdzewnej; - pojemność min. 2L; możliwość mycia w zmywarce.</t>
    </r>
  </si>
  <si>
    <r>
      <t xml:space="preserve">Zestaw komputerowy + zabudowa z roletą
</t>
    </r>
    <r>
      <rPr>
        <sz val="11"/>
        <rFont val="Arial"/>
        <family val="2"/>
        <charset val="238"/>
      </rPr>
      <t>Zestaw komputerowy - opis jak w poz. 101, w zabudowie wykonanej z płyty dwustronnie melaminowanej 18 mm, oklejona obrzeżem PCV 2mm, z roletą aluminiową zamykaną zamkiem. Zabudowa - biurko z półką na klawiaturę, wysuwaną na prowadnicach rolkowych, po prawej stronie dwie płytkie szuflady wys. frontów 140 mm (+/- 5%)  oraz szafka szer. 300 mm (+/- 5%) zamykana zamkiem. Wymiary  biurka  [mm] szer./gł. wys. 1100 / 600/ 760 (+/- 5%). Kolor płyty grafit, kolor rolety - aluminium.</t>
    </r>
  </si>
  <si>
    <r>
      <t xml:space="preserve">Drukarka
</t>
    </r>
    <r>
      <rPr>
        <sz val="11"/>
        <rFont val="Arial"/>
        <family val="2"/>
        <charset val="238"/>
      </rPr>
      <t>Urządzenie wielofunkcyjne: Drukowanie w A3 oraz kopia i skan w A4
Prędkość druku: min.20 mono / 18 kolor
Automatyczny druk dwustronny
Materiały eksploatacyjne o wysokiej wydajności do 1,200 stron
Kolorowy ekran dotykowy o przekątnej min.6.8cm</t>
    </r>
  </si>
  <si>
    <r>
      <t xml:space="preserve">Zestaw komputerowy z zabudowa z roletą
</t>
    </r>
    <r>
      <rPr>
        <sz val="11"/>
        <rFont val="Arial"/>
        <family val="2"/>
        <charset val="238"/>
      </rPr>
      <t>Zestaw komputerowy - opis jak w poz. 101, w zabudowie wykonanej z płyty dwustronnie melaminowanej, oklejona obrzeżem PCV 2mm, z roletą aluminiową zamykaną zamkiem. Zabudowa - biurko z półką na klawiaturę, wysuwaną na prowadnicach rolkowych, po prawej stronie dwie płytkie szuflady( wys. frontów 140 mm (+/- 5%)  oraz szafka ( szer. 300 mm +/- 5%) zamykana zamkiem. Wymiary zabudowy/ biurka  [mm] szer./gł. wys. 1200 / 700/ 760 (+/- 5%) . Kolor płyty szary, kolor rolety - aluminium.</t>
    </r>
  </si>
  <si>
    <r>
      <t xml:space="preserve">Drukarka
</t>
    </r>
    <r>
      <rPr>
        <sz val="11"/>
        <rFont val="Arial"/>
        <family val="2"/>
        <charset val="238"/>
      </rPr>
      <t>Urządzenie wielofunkcyjne: Drukowanie w A3 oraz kopia i skan w A4
Prędkość druku: min. 20 mono / 18 kolor
Automatyczny druk dwustronny
Podajnik papieru o pojemności min.150 kartek
Materiały eksploatacyjne o wysokiej wydajności min. 1,200 stron
Kolorowy ekran dotykowy o przekątnej min. 6.8cm</t>
    </r>
  </si>
  <si>
    <r>
      <t xml:space="preserve">Nagłośnienie
</t>
    </r>
    <r>
      <rPr>
        <sz val="11"/>
        <rFont val="Arial"/>
        <family val="2"/>
        <charset val="238"/>
      </rPr>
      <t>Kolumny głośnikowe PA Obudowa z tłoczonego aluminium, technika 100V5-punktowy regulator mocy, gwint 2 x M6, metalowa maskownica, w komplecie akcesoria montażowe 2-żyłowy kabel połączeniowy; Mikrofony elektretowe na gęsiej szyi ze świecącym na czerwono pierścieniem 3 wymienne wkładki mikrofonowe o różnych charakterystykach kierunkowości (kardioidalna, superkardioidalna oraz dookólna), włączany tłumik 10dB oraz filtr dolnozaworowy, gęsia szyja zakończona 3-pinowym wtykiem XLR; zasilanie Phantom z miksera, podstawy do mikrofonu</t>
    </r>
  </si>
  <si>
    <r>
      <t xml:space="preserve">Telewizor TV 24
</t>
    </r>
    <r>
      <rPr>
        <sz val="11"/>
        <rFont val="Arial"/>
        <family val="2"/>
        <charset val="238"/>
      </rPr>
      <t>Telewizor biały, podświetlanie LED, Rozmiar ekranu 24", standard HD Ready (720p), czas reakcji matrycy 5ms, jasność 220cd/m2, format obrazu 16:9</t>
    </r>
  </si>
  <si>
    <r>
      <t xml:space="preserve">Telewizor 32”
</t>
    </r>
    <r>
      <rPr>
        <sz val="11"/>
        <rFont val="Arial"/>
        <family val="2"/>
        <charset val="238"/>
      </rPr>
      <t>Telewizor 32 cale, HD Ready, Optymalizacja ruchu: Picture Quality Index 100
Parametry: USB - multimedia, PiP - 1 tuner, HDMI x2, USB x1</t>
    </r>
  </si>
  <si>
    <r>
      <t xml:space="preserve">Telewizor 50”
</t>
    </r>
    <r>
      <rPr>
        <sz val="11"/>
        <rFont val="Arial"/>
        <family val="2"/>
        <charset val="238"/>
      </rPr>
      <t>Telewizor o przekątnej ekranu 50", technologia Full HD, Proporcje obrazu 16:9, Rozdzielczość 1920x1080 (HD 1080)</t>
    </r>
  </si>
  <si>
    <r>
      <t xml:space="preserve">Telewizor 52”
</t>
    </r>
    <r>
      <rPr>
        <sz val="11"/>
        <rFont val="Arial"/>
        <family val="2"/>
        <charset val="238"/>
      </rPr>
      <t>Telewizor o przekątnej ekranu 52” kontrast 2000000:1; rozdzielczość 1920x 1080 wbudowany tuner DVB-T (MPEG2), DVBT + (MPEG4), DVB- C , dostosowany do odbioru sygnału cyfrowej telewizji naziemnej - uchwyt do powieszenia na ścianie, zestaw kina domowego (Odtwarzacz Blu- ray; odtwarzaanie DivvX , wbudowane gniazdo HDMI</t>
    </r>
  </si>
  <si>
    <r>
      <t xml:space="preserve">Radio
</t>
    </r>
    <r>
      <rPr>
        <sz val="11"/>
        <rFont val="Arial"/>
        <family val="2"/>
        <charset val="238"/>
      </rPr>
      <t>Radio cyfrowe PLL ( FM) do podwieszenia, z pamięcią min.25 stacji radiowych i wbudowanym zegarem. Zakresy fal radiowych AM, FM. Zasilanie sieciowo – bateryjne, z załączonym kablem sieciowym. Dźwięk: stereo. Kolor biały.</t>
    </r>
  </si>
  <si>
    <r>
      <t xml:space="preserve">Radiomagnetofon
</t>
    </r>
    <r>
      <rPr>
        <sz val="11"/>
        <rFont val="Arial"/>
        <family val="2"/>
        <charset val="238"/>
      </rPr>
      <t>Radiomagnetofon: źródła muzyki: bezpośrednie odtwarzanie plików MP3/WMA przez połączenie USB, odtwarzanie płyt MP3/WMA-CD, CD i CD-RW, cyfrowe strojenie z pamięcią stacji , wejście audio . Zestaw głośników z systemem Bass Reflex. Całkowita moc wyjściowa 2 W RMS. Poręczny pilot zdalnego sterowania. Kolor srebrny.</t>
    </r>
  </si>
  <si>
    <r>
      <t xml:space="preserve">Radiomagnetofon
</t>
    </r>
    <r>
      <rPr>
        <sz val="11"/>
        <rFont val="Arial"/>
        <family val="2"/>
        <charset val="238"/>
      </rPr>
      <t>Opis jak w poz. 113, kolor biały.</t>
    </r>
  </si>
  <si>
    <r>
      <t xml:space="preserve">Blender kielichowy
</t>
    </r>
    <r>
      <rPr>
        <sz val="11"/>
        <rFont val="Arial"/>
        <family val="2"/>
        <charset val="238"/>
      </rPr>
      <t>uniwersalny z obudową ze stali nierdzewnej o mocy min. 1200W.Mikser posiadający funkcję Turbo, 4 poziomy regulacji mocy, zdejmowany,  dzbanek miksujący ze szkła litego min.1,8l z miarką oraz pokrywkę na otwór do napełniania, która może być użyta jako kubek z miarką. Możliwość  siekania, mieszania i miksowania.</t>
    </r>
  </si>
  <si>
    <r>
      <t xml:space="preserve">Odkurzacz
</t>
    </r>
    <r>
      <rPr>
        <sz val="11"/>
        <rFont val="Arial"/>
        <family val="2"/>
        <charset val="238"/>
      </rPr>
      <t>Wielofunkcyjny uchwyt, włączanie/wyłączanie urządzenia stopą. Pojemność worka 8l (+/- 5%) , worek papierowy lub fizelionowy, pobór mocy 100 W, Waga z przewodem max. 6kg, Siła ssania min.22 kPa, Długość przewodu min.10 m, Rura ssąca metalowa.</t>
    </r>
  </si>
  <si>
    <r>
      <t xml:space="preserve">Pralka automatyczna
</t>
    </r>
    <r>
      <rPr>
        <sz val="11"/>
        <rFont val="Arial"/>
        <family val="2"/>
        <charset val="238"/>
      </rPr>
      <t>Pralka ładowana od frontu pojemność min 7 kg, prędkość wirowania min 1000 obr/min sterowana elektronicznie funkcje prania wstępnego, funkcje prania krótkiego, funkcje prania wszystkich rodzajów tkanin naturalnych i syntetycznych. Kolor obudowy biały</t>
    </r>
  </si>
  <si>
    <r>
      <t xml:space="preserve">Suszarka
</t>
    </r>
    <r>
      <rPr>
        <sz val="11"/>
        <rFont val="Arial"/>
        <family val="2"/>
        <charset val="238"/>
      </rPr>
      <t>Suszarka klasa energetyczna min. A+ + ładowana od frontu, wsad min. 9kg Kolor biały</t>
    </r>
  </si>
  <si>
    <r>
      <t xml:space="preserve">Żelazko
</t>
    </r>
    <r>
      <rPr>
        <sz val="11"/>
        <rFont val="Arial"/>
        <family val="2"/>
        <charset val="238"/>
      </rPr>
      <t>Żelazko z generatorem pary. Automatyczne wyłączenie żelazka. Wytwornica pary  wbudowana. Regulacja strumienia pary, pionowy wyrzut pary zasilanie 230V, długość kabla sieciowego min 2,5 m; stopa ceramiczna</t>
    </r>
  </si>
  <si>
    <r>
      <t xml:space="preserve">Żelazko
</t>
    </r>
    <r>
      <rPr>
        <sz val="11"/>
        <rFont val="Arial"/>
        <family val="2"/>
        <charset val="238"/>
      </rPr>
      <t>Żelazko z generatorem pary, Ciśnienie max 6,5 bara, uderzenie pary min.400 g, Zabezpieczenie na czas przenoszenia, Odłączany zbiornik wody o poj. od 1,4l do 1,8l</t>
    </r>
  </si>
  <si>
    <r>
      <t xml:space="preserve">Lodówka pod zabudowę
</t>
    </r>
    <r>
      <rPr>
        <sz val="11"/>
        <rFont val="Arial"/>
        <family val="2"/>
        <charset val="238"/>
      </rPr>
      <t>Chłodziarko zamrażarka klasy min. A+ pod zabudowę, pojemność użytkowa chłodziarki min: 202 l, pojemność użytkowa zamrażarki min.75 l</t>
    </r>
  </si>
  <si>
    <r>
      <t xml:space="preserve">Kuchenka mikrofalowa
</t>
    </r>
    <r>
      <rPr>
        <sz val="11"/>
        <rFont val="Arial"/>
        <family val="2"/>
        <charset val="238"/>
      </rPr>
      <t>Kuchenka mikrofalowa wolnostojąca, sterowana elektronicznie z funkcją błyskawicznego podgrzewania posiłków, rozmrażania produktów, gotowania wieloetapowego, grillowania oraz łączenia działania mikrofali i grilla. Obudowa żaroodporna, lakierowana, wyświetlacz cyfrowy ze wskaźnikiem czasu pracy oraz aktualnego czasu, talerz obrotowy, min. 250 mm. Moc min. 800 W, moc grilla min. 1000 W. Pojemność min. 22l.</t>
    </r>
  </si>
  <si>
    <r>
      <t xml:space="preserve">Robot kuchenny
</t>
    </r>
    <r>
      <rPr>
        <sz val="11"/>
        <rFont val="Arial"/>
        <family val="2"/>
        <charset val="238"/>
      </rPr>
      <t xml:space="preserve"> zestaw składający się z 2 litrowego (+/- 5%)  naczynia roboczego, malaksera, wyciskarki, 1,5 litrowego (+/- 5%)  szklanego blendera z filtrem, młynka, siekacza, wielofunkcyjnej szatkownicy, tarki, mieszadła, trzepaczki</t>
    </r>
  </si>
  <si>
    <r>
      <t xml:space="preserve">Urządzenie do parowania ryżu
</t>
    </r>
    <r>
      <rPr>
        <sz val="11"/>
        <rFont val="Arial"/>
        <family val="2"/>
        <charset val="238"/>
      </rPr>
      <t>funkcja utrzymywania ciepła
obudowa z nierdzewnej stali szlachetnej
wyciągana aluminiowa wkładka do gotowania z powłoką zapobiegającą przywieraniu
kubek z miarką i łyżką do ryżu
W zestawie dodatkowy koszyk do gotowania warzyw
Materiał: aluminiowe naczynie, szklana pokrywa</t>
    </r>
  </si>
  <si>
    <r>
      <t xml:space="preserve">Uchwyt do telewizora
</t>
    </r>
    <r>
      <rPr>
        <sz val="11"/>
        <rFont val="Arial"/>
        <family val="2"/>
        <charset val="238"/>
      </rPr>
      <t>Uchwyt do telewizorów 26" do 60" uchylny/obrotowy , obciążenie min. 45 kg</t>
    </r>
  </si>
  <si>
    <r>
      <t xml:space="preserve">Uchwyt do telewizora
</t>
    </r>
    <r>
      <rPr>
        <sz val="11"/>
        <rFont val="Arial"/>
        <family val="2"/>
        <charset val="238"/>
      </rPr>
      <t>Uchwyt do telewizora 24" uchylny/obrotowy, biały, ramie 23cm (+/- 5%) , obciążenie min. 40 kg</t>
    </r>
  </si>
  <si>
    <r>
      <t xml:space="preserve">Kserokopiarka urządzenie wielofunkcyjne
</t>
    </r>
    <r>
      <rPr>
        <sz val="11"/>
        <rFont val="Arial"/>
        <family val="2"/>
        <charset val="238"/>
      </rPr>
      <t>Wielofunkcyjne urządzenie A3 o szybkości druku min. 22 str./min.
Funkcje kopiowania, drukowania (GDI) i skanowania w kolorze. Pojemność papieru do 350 arkuszy. Pamięć standardowa min.128 MB. Złącze USB 2.0, funkcja dupleksu.</t>
    </r>
  </si>
  <si>
    <r>
      <t xml:space="preserve">Aparat telefoniczny systemowy
</t>
    </r>
    <r>
      <rPr>
        <sz val="11"/>
        <rFont val="Arial"/>
        <family val="2"/>
        <charset val="238"/>
      </rPr>
      <t>Aparat telefoniczny systemowy,  przełączanie rozmów, instrukcja w j. polskim, zasięg min. 50m w pomieszczeniach.</t>
    </r>
  </si>
  <si>
    <r>
      <t xml:space="preserve">Aparat telefoniczny 
</t>
    </r>
    <r>
      <rPr>
        <sz val="11"/>
        <rFont val="Arial"/>
        <family val="2"/>
        <charset val="238"/>
      </rPr>
      <t>Aparat telefoniczny bezprzewodowy, dwie słuchawki, połączenia wewnętrzne, przełączanie rozmów, instrukcja w j. polskim, zasięg min. 50m w pomieszczeniach.</t>
    </r>
  </si>
  <si>
    <r>
      <t xml:space="preserve">Aparat telefoniczny
</t>
    </r>
    <r>
      <rPr>
        <sz val="11"/>
        <rFont val="Arial"/>
        <family val="2"/>
        <charset val="238"/>
      </rPr>
      <t>Aparat telefoniczny bezprzewodowy, Podświetlany wyświetlacz, Książka telefoniczna, Regulacja głośności dzwonka. Przycisk flash, Możliwość montażu na ścianie</t>
    </r>
  </si>
  <si>
    <r>
      <t xml:space="preserve">Wózek medyczny opatrunkowy
</t>
    </r>
    <r>
      <rPr>
        <sz val="11"/>
        <rFont val="Arial"/>
        <family val="2"/>
        <charset val="238"/>
      </rPr>
      <t>Stolik oddziałowy: 1 x blat, 4x kuwety, 1x uchwyt do worka na odpady z pokrywą WYKONANIE: - stelaż aluminiowy/stalowy lakierowany proszkowo na biało, wyposażony w koła o średnicy min.75 mm, w tym dwa z blokadą, blat ze stali kwasoodpornej gat. 0H18N9, montowany na stałe do stelaża, z podniesionym rantem, kuweta z tworzywa sztucznego, uchwyt do worka na odpady stalowy lakierowany proszkowo, z pokrywą z tworzywa w kolorze białym, Wymiary całkowite min: 915x430x880 mm, Wymiary wew. tacy górnej/blatu min: 703x413x20mm</t>
    </r>
  </si>
  <si>
    <r>
      <t xml:space="preserve">Kserokopiarka z funkcją faksu
</t>
    </r>
    <r>
      <rPr>
        <sz val="11"/>
        <rFont val="Arial"/>
        <family val="2"/>
        <charset val="238"/>
      </rPr>
      <t xml:space="preserve">Drukowanie, kopiowanie, skanowanie, wysyłanie i-Send i opcjonalny faks, 
Min. 30 str./min
Minimalna liczba arkuszy: 2300 szt.
 Ekran dotykowy
Gotowość do pracy w sieci, obsługa PCL i opcjonalna obsługa PS
</t>
    </r>
  </si>
  <si>
    <r>
      <t xml:space="preserve">Krzesło
</t>
    </r>
    <r>
      <rPr>
        <sz val="11"/>
        <rFont val="Arial"/>
        <family val="2"/>
        <charset val="238"/>
      </rPr>
      <t>Krzesło:  stelaż stal chromowana,  tapicerowane siedzisko i oparcie, tapicerka: skaj.                          Wysokość całkowita: 820 mm(+/- 5%)
Szerokość całkowita: 545 mm(+/- 5%)
Głębokość całkowita: 425 mm(+/- 5%)
Wysokość siedziska: 470 mm(+/- 5%)
Szerokość siedziska: 480 mm(+/- 5%)
Głębokość siedziska: 420 mm     (+/- 5%)                                                                                     
Wysokość oparcia: 350 mm(+/- 5%)                                                                                                   Kolor tapicerki czerwony.</t>
    </r>
  </si>
  <si>
    <r>
      <t xml:space="preserve">Krzesło
</t>
    </r>
    <r>
      <rPr>
        <sz val="11"/>
        <rFont val="Arial"/>
        <family val="2"/>
        <charset val="238"/>
      </rPr>
      <t>Krzesło na stelażu metalowym, chromowanym, tapicerowane siedzisko i oparcie tapicerka: skaj.                                                                                                                                 Wymiary (+/- 5%) : wysokość całkowita: 970 mm
wysokość do siedziska: 460 mm
głębokość siedziska: 420 mm
szerokość siedziska: 400 mm                                                                                                           Kolor tapicerki grafit.</t>
    </r>
  </si>
  <si>
    <r>
      <t xml:space="preserve">Krzesło
</t>
    </r>
    <r>
      <rPr>
        <sz val="11"/>
        <rFont val="Arial"/>
        <family val="2"/>
        <charset val="238"/>
      </rPr>
      <t xml:space="preserve">Szkielet krzesła wykonany z metalowych profilii, powierzchnia chromowana, tapicerka- skaj                                                                                                                                         Wymiary (+/- 5%):
wysokość całkowita (mm)  940
 wysokość siedziska (mm)  470
głębokość siedziska (mm)  490
szerokość siedziska (mm)  420                                                                </t>
    </r>
  </si>
  <si>
    <r>
      <t xml:space="preserve">System multimedialny 
</t>
    </r>
    <r>
      <rPr>
        <sz val="11"/>
        <rFont val="Arial"/>
        <family val="2"/>
        <charset val="238"/>
      </rPr>
      <t xml:space="preserve">Tablica interaktywna min. 70" z projektorem z dedykowanym uchwytem ściennym, kompletem głośników, oprogramowaniem, wzmacniaczem, przedwzmacniaczem mikrofonowym razem z mikrofonem.                                                                                                 Projektor
Rozdzielczość 3840 x 2160 4K UHD
Jasność ANSI Lumenów  min 3000
Format 16:9
korekcję zniekształceń trapezowych
Wejścia VGA, USB, HDMI kompatybilne z 4K oraz formatami HDR10 i Hybrid Log
Wyjścia 12V Trigger
</t>
    </r>
    <r>
      <rPr>
        <sz val="11"/>
        <rFont val="Arial"/>
        <family val="2"/>
        <charset val="238"/>
      </rPr>
      <t xml:space="preserve">Zestawy kina domowego:
Kompatybilność z funkcjami sieciowymi Tidal, Spotify, Deezer
cyfrowy tuner DAB+
obsługa łączności bezprzewodowej Wi-Fi, AirPlay oraz Bluetooth, w tym dwukierunkowy Bluetooth pozwalający na przesyłanie dźwięku z amplitunera do innych urządzeń bezprzewodowych, takich jak słuchawki lub głośniki.
7-kanałowy dźwięk przestrzenny 160 W na kanał
Konwersja/Skalowanie wideo analog lub HDMI do 1080p i 4K
</t>
    </r>
    <r>
      <rPr>
        <sz val="11"/>
        <rFont val="Arial"/>
        <family val="2"/>
        <charset val="238"/>
      </rPr>
      <t xml:space="preserve">zestaw kolumn głośnikowych
2x głośnik przedni, 2x głośniki surround, głośnik centralny
system 2-drożny
nominalna moc wejściowa pojedynczej kolumny 120W lub więcej
skuteczność nie mniejsza niż  87dB
impedancja 8 Ω                                                </t>
    </r>
  </si>
  <si>
    <r>
      <t xml:space="preserve">Komputer – zestaw
</t>
    </r>
    <r>
      <rPr>
        <b/>
        <sz val="9"/>
        <rFont val="Arial"/>
        <family val="2"/>
        <charset val="238"/>
      </rPr>
      <t>Komputer stacjonarny</t>
    </r>
    <r>
      <rPr>
        <sz val="9"/>
        <rFont val="Arial"/>
        <family val="2"/>
        <charset val="238"/>
      </rPr>
      <t xml:space="preserve">: procesor  (minimum 6 rdzeni, częstotliwość procesora min. bazowa:3 GHz:4,4GHz, częstotliwość szyny QPI/DMI 8GT/s 9 MB Cache, TDP 65-W, rozpoczęcie produkcji nie wcześniej niż 02'2019), płyta główna: 4 xDDR4, USB 3.0&amp;2.0, dysk SSD 256 GB (na system) złącze M.2, multinagrywarka  DVD+-RW, czytnik pamięci Flash, karta sieciowa 10/100/1000Mb/s=karta dźwiękowa, obudowa typu MT +zasilacz 260W, Ram 16GB 2666GHz (4 sloty/2 wolne), 5xUSB 3.0, 1x USB Type – C, grafika zintegrowana złącze DP. Moduł TPM. System operacyjny 64 bitowy, obsługa co najmniej 16GB pamięci RAM, W pełni wspierający NTFS w zakresie zapisu i odczytu, obsługi plików skompresowanych, praw dostępu ACL. Zapewniający pełną integrację z domeną opartą na Windows Server 2012 R2, którą posiada Zamawiający i zarządzanie poprzez Zasady Grup (GPO).  Wszystkie elementy zestawu  - fabrycznie nowe. Pakiet biurowy biznesowy z licencją jednorazową, ciągłą ( a nie odnawialną okresowo). </t>
    </r>
    <r>
      <rPr>
        <b/>
        <sz val="9"/>
        <rFont val="Arial"/>
        <family val="2"/>
        <charset val="238"/>
      </rPr>
      <t xml:space="preserve">Monitor: </t>
    </r>
    <r>
      <rPr>
        <sz val="9"/>
        <rFont val="Arial"/>
        <family val="2"/>
        <charset val="238"/>
      </rPr>
      <t xml:space="preserve">   LED o przekątnej min. 23,8”, TFT IPS, wielkość plamki 0,275 mm; złącza VGA, DP, HDMI, czas reakcji matrycy, 2xUSB 3.0, rozdzielczość (1920x1080), oddzielny modół głośnków 2.5W montowane do monitora, regulacja wysokości, obrót, pivot, 3 lata gwaracji, </t>
    </r>
    <r>
      <rPr>
        <b/>
        <sz val="9"/>
        <rFont val="Arial"/>
        <family val="2"/>
        <charset val="238"/>
      </rPr>
      <t>Mysz i klawiatura</t>
    </r>
    <r>
      <rPr>
        <sz val="9"/>
        <rFont val="Arial"/>
        <family val="2"/>
        <charset val="238"/>
      </rPr>
      <t xml:space="preserve"> bezprzewodowa w komplecie. </t>
    </r>
    <r>
      <rPr>
        <b/>
        <sz val="9"/>
        <rFont val="Arial"/>
        <family val="2"/>
        <charset val="238"/>
      </rPr>
      <t xml:space="preserve">UPS:  </t>
    </r>
    <r>
      <rPr>
        <sz val="9"/>
        <rFont val="Arial"/>
        <family val="2"/>
        <charset val="238"/>
      </rPr>
      <t>Architektura UPSa Line-interactive
     * Typ obudowy    Tower
     * Moc pozorna   max 700 VA
     * Moc rzeczywista  max  390 W
     * Czas pracy przy obciążeniu 100%  min. 1.3 min
     * Czas pracy przy obciążeniu 80% min. 3.1 min
     * Czas pracy przy obciążeniu 50%  min. 8.7 min
     * Czas ładowania [h]   max 6.0
     * Czas przełączania  max  4 ms
     * Liczba gniazd wyjściowych   min. 4
     * Układ automatycznej regulacji napięcia (AVR)    
     * Interfejs komunikacyjny    USB
* Typ akumulatora / baterii - bezobsługowy akumulator kwasowo-ołowiowy z elektrolitem w postaci żelu</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</si>
</sst>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amily val="2"/>
      <charset val="238"/>
    </font>
    <font>
      <b/>
      <sz val="14"/>
      <color rgb="FF000000"/>
      <name val="Calibri"/>
      <family val="2"/>
      <charset val="238"/>
    </font>
    <font>
      <sz val="14"/>
      <color rgb="FF000000"/>
      <name val="Calibri"/>
      <family val="2"/>
      <charset val="238"/>
    </font>
    <font>
      <b/>
      <sz val="13"/>
      <color rgb="FF000000"/>
      <name val="Calibri"/>
      <family val="2"/>
      <charset val="238"/>
    </font>
    <font>
      <sz val="12"/>
      <color rgb="FF000000"/>
      <name val="Calibri"/>
      <family val="2"/>
      <charset val="238"/>
    </font>
    <font>
      <b/>
      <sz val="13"/>
      <color rgb="FF000000"/>
      <name val="Times New Roman"/>
      <family val="1"/>
      <charset val="238"/>
    </font>
    <font>
      <sz val="13"/>
      <color rgb="FF000000"/>
      <name val="Calibri"/>
      <family val="2"/>
      <charset val="238"/>
    </font>
    <font>
      <b/>
      <sz val="11"/>
      <color rgb="FF000000"/>
      <name val="Arial"/>
      <family val="2"/>
      <charset val="238"/>
    </font>
    <font>
      <sz val="11"/>
      <color rgb="FF000000"/>
      <name val="Arial"/>
      <family val="2"/>
      <charset val="238"/>
    </font>
    <font>
      <b/>
      <sz val="11"/>
      <name val="Arial"/>
      <family val="2"/>
      <charset val="238"/>
    </font>
    <font>
      <sz val="11"/>
      <name val="Arial"/>
      <family val="2"/>
      <charset val="238"/>
    </font>
    <font>
      <sz val="11"/>
      <color rgb="FFFF0000"/>
      <name val="Arial"/>
      <family val="2"/>
      <charset val="238"/>
    </font>
    <font>
      <b/>
      <sz val="16"/>
      <color rgb="FF000000"/>
      <name val="Calibri"/>
      <family val="2"/>
      <charset val="238"/>
    </font>
    <font>
      <b/>
      <sz val="20"/>
      <color rgb="FFFF0000"/>
      <name val="Calibri"/>
      <family val="2"/>
      <charset val="238"/>
    </font>
    <font>
      <b/>
      <sz val="14"/>
      <color rgb="FF000000"/>
      <name val="Times New Roman"/>
      <family val="1"/>
      <charset val="238"/>
    </font>
    <font>
      <b/>
      <sz val="11"/>
      <color rgb="FF000000"/>
      <name val="Times New Roman"/>
      <family val="1"/>
      <charset val="238"/>
    </font>
    <font>
      <sz val="7"/>
      <color rgb="FF000000"/>
      <name val="Times New Roman"/>
      <family val="1"/>
      <charset val="238"/>
    </font>
    <font>
      <b/>
      <sz val="12"/>
      <color rgb="FF000000"/>
      <name val="Arial"/>
      <family val="2"/>
      <charset val="238"/>
    </font>
    <font>
      <vertAlign val="superscript"/>
      <sz val="11"/>
      <color rgb="FF000000"/>
      <name val="Arial"/>
      <family val="2"/>
      <charset val="238"/>
    </font>
    <font>
      <sz val="13.5"/>
      <color rgb="FF000000"/>
      <name val="Calibri"/>
      <family val="2"/>
      <charset val="238"/>
    </font>
    <font>
      <sz val="18"/>
      <color rgb="FF000000"/>
      <name val="Calibri"/>
      <family val="2"/>
      <charset val="238"/>
    </font>
    <font>
      <b/>
      <sz val="10"/>
      <name val="Arial"/>
      <family val="2"/>
      <charset val="238"/>
    </font>
    <font>
      <b/>
      <sz val="14"/>
      <name val="Calibri"/>
      <family val="2"/>
      <charset val="238"/>
    </font>
    <font>
      <b/>
      <sz val="13"/>
      <name val="Calibri"/>
      <family val="2"/>
      <charset val="238"/>
    </font>
    <font>
      <b/>
      <sz val="13"/>
      <name val="Times New Roman"/>
      <family val="1"/>
      <charset val="238"/>
    </font>
    <font>
      <sz val="11"/>
      <name val="Calibri"/>
      <family val="2"/>
      <charset val="238"/>
    </font>
    <font>
      <b/>
      <sz val="9"/>
      <name val="Arial"/>
      <family val="2"/>
      <charset val="238"/>
    </font>
    <font>
      <sz val="9"/>
      <name val="Arial"/>
      <family val="2"/>
      <charset val="238"/>
    </font>
  </fonts>
  <fills count="2">
    <fill>
      <patternFill patternType="none"/>
    </fill>
    <fill>
      <patternFill patternType="gray125"/>
    </fill>
  </fills>
  <borders count="11">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diagonal/>
    </border>
  </borders>
  <cellStyleXfs count="1">
    <xf numFmtId="0" fontId="0" fillId="0" borderId="0"/>
  </cellStyleXfs>
  <cellXfs count="87">
    <xf numFmtId="0" fontId="0" fillId="0" borderId="0" xfId="0"/>
    <xf numFmtId="0" fontId="0" fillId="0" borderId="0" xfId="0" applyAlignment="1"/>
    <xf numFmtId="0" fontId="2" fillId="0" borderId="0" xfId="0" applyFont="1"/>
    <xf numFmtId="0" fontId="4" fillId="0" borderId="0" xfId="0" applyFont="1"/>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xf numFmtId="0" fontId="7" fillId="0" borderId="6" xfId="0" applyFont="1" applyBorder="1" applyAlignment="1">
      <alignment horizontal="center" vertical="center" wrapText="1"/>
    </xf>
    <xf numFmtId="0" fontId="9" fillId="0" borderId="4" xfId="0" applyFont="1" applyBorder="1" applyAlignment="1">
      <alignment horizontal="center" vertical="center" wrapText="1"/>
    </xf>
    <xf numFmtId="4" fontId="8" fillId="0" borderId="4" xfId="0" applyNumberFormat="1" applyFont="1" applyBorder="1" applyAlignment="1">
      <alignment horizontal="right" vertical="center" wrapText="1"/>
    </xf>
    <xf numFmtId="0" fontId="10" fillId="0" borderId="3" xfId="0" applyFont="1" applyBorder="1" applyAlignment="1">
      <alignment horizontal="center" vertical="center" wrapText="1"/>
    </xf>
    <xf numFmtId="4" fontId="10" fillId="0" borderId="3" xfId="0" applyNumberFormat="1" applyFont="1" applyBorder="1" applyAlignment="1">
      <alignment horizontal="righ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0" borderId="7" xfId="0" applyFont="1" applyBorder="1" applyAlignment="1">
      <alignment horizontal="center" vertical="center" wrapText="1"/>
    </xf>
    <xf numFmtId="0" fontId="3" fillId="0" borderId="3" xfId="0" applyFont="1" applyBorder="1" applyAlignment="1">
      <alignment horizontal="left" vertical="center"/>
    </xf>
    <xf numFmtId="0" fontId="8"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5" xfId="0" applyFont="1" applyBorder="1" applyAlignment="1">
      <alignment vertical="center" wrapText="1"/>
    </xf>
    <xf numFmtId="0" fontId="7" fillId="0" borderId="10" xfId="0" applyFont="1" applyBorder="1" applyAlignment="1">
      <alignment horizontal="center" wrapText="1"/>
    </xf>
    <xf numFmtId="0" fontId="8" fillId="0" borderId="3" xfId="0" applyFont="1" applyBorder="1" applyAlignment="1">
      <alignment horizontal="justify" vertical="center" wrapText="1"/>
    </xf>
    <xf numFmtId="0" fontId="0" fillId="0" borderId="5" xfId="0" applyBorder="1"/>
    <xf numFmtId="0" fontId="8" fillId="0" borderId="8" xfId="0" applyFont="1" applyBorder="1" applyAlignment="1">
      <alignment horizontal="justify" vertical="center" wrapText="1"/>
    </xf>
    <xf numFmtId="0" fontId="0" fillId="0" borderId="5" xfId="0" applyBorder="1" applyAlignment="1">
      <alignment vertical="top" wrapText="1"/>
    </xf>
    <xf numFmtId="0" fontId="1" fillId="0" borderId="8" xfId="0" applyFont="1" applyBorder="1" applyAlignment="1">
      <alignment horizontal="center"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vertical="center" wrapText="1"/>
    </xf>
    <xf numFmtId="0" fontId="0" fillId="0" borderId="8" xfId="0" applyBorder="1" applyAlignment="1">
      <alignment vertical="top" wrapText="1"/>
    </xf>
    <xf numFmtId="49" fontId="8" fillId="0" borderId="6" xfId="0" applyNumberFormat="1" applyFont="1" applyBorder="1" applyAlignment="1">
      <alignment horizontal="left" vertical="top" wrapText="1"/>
    </xf>
    <xf numFmtId="0" fontId="0" fillId="0" borderId="6" xfId="0" applyBorder="1" applyAlignment="1">
      <alignment vertical="top" wrapText="1"/>
    </xf>
    <xf numFmtId="0" fontId="7" fillId="0" borderId="6" xfId="0" applyFont="1" applyBorder="1" applyAlignment="1">
      <alignment horizontal="justify" vertical="center" wrapText="1"/>
    </xf>
    <xf numFmtId="0" fontId="8" fillId="0" borderId="10" xfId="0" applyFont="1" applyBorder="1" applyAlignment="1">
      <alignment vertical="center" wrapText="1"/>
    </xf>
    <xf numFmtId="0" fontId="9" fillId="0" borderId="4" xfId="0" applyFont="1" applyBorder="1" applyAlignment="1">
      <alignment horizontal="center" vertical="center"/>
    </xf>
    <xf numFmtId="0" fontId="10" fillId="0" borderId="4" xfId="0" applyFont="1" applyBorder="1" applyAlignment="1">
      <alignment horizontal="center" vertical="center" wrapText="1"/>
    </xf>
    <xf numFmtId="4" fontId="10" fillId="0" borderId="4" xfId="0" applyNumberFormat="1" applyFont="1" applyBorder="1" applyAlignment="1">
      <alignment horizontal="right" vertical="center" wrapText="1"/>
    </xf>
    <xf numFmtId="0" fontId="9" fillId="0" borderId="6" xfId="0" applyFont="1" applyBorder="1" applyAlignment="1">
      <alignment horizontal="center" vertical="center" wrapText="1"/>
    </xf>
    <xf numFmtId="0" fontId="23" fillId="0" borderId="3" xfId="0" applyFont="1" applyBorder="1" applyAlignment="1">
      <alignment horizontal="center" vertical="center"/>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9" fillId="0" borderId="3" xfId="0" applyFont="1" applyBorder="1" applyAlignment="1">
      <alignment horizontal="center" vertical="center"/>
    </xf>
    <xf numFmtId="4" fontId="10" fillId="0" borderId="3" xfId="0" applyNumberFormat="1" applyFont="1" applyBorder="1" applyAlignment="1">
      <alignment horizontal="center" vertical="center" wrapText="1"/>
    </xf>
    <xf numFmtId="0" fontId="9" fillId="0" borderId="4" xfId="0" applyFont="1" applyBorder="1" applyAlignment="1">
      <alignment horizontal="center" vertical="top" wrapText="1"/>
    </xf>
    <xf numFmtId="0" fontId="21" fillId="0" borderId="4"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right" vertical="center" wrapText="1"/>
    </xf>
    <xf numFmtId="0" fontId="22"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7" fillId="0" borderId="4" xfId="0" applyFont="1" applyBorder="1" applyAlignment="1">
      <alignment horizontal="right" vertical="center"/>
    </xf>
    <xf numFmtId="0" fontId="7" fillId="0" borderId="3" xfId="0" applyFont="1" applyBorder="1" applyAlignment="1">
      <alignment horizontal="right" vertical="center" wrapText="1"/>
    </xf>
    <xf numFmtId="4" fontId="17" fillId="0" borderId="4" xfId="0" applyNumberFormat="1" applyFont="1" applyBorder="1" applyAlignment="1">
      <alignment horizontal="center" vertical="center" wrapText="1"/>
    </xf>
    <xf numFmtId="0" fontId="8" fillId="0" borderId="4" xfId="0" applyFont="1" applyBorder="1" applyAlignment="1">
      <alignment vertical="center" wrapText="1"/>
    </xf>
    <xf numFmtId="0" fontId="7" fillId="0" borderId="9" xfId="0" applyFont="1" applyBorder="1" applyAlignment="1">
      <alignment horizontal="right" vertical="center" wrapText="1"/>
    </xf>
    <xf numFmtId="0" fontId="0" fillId="0" borderId="5" xfId="0" applyBorder="1" applyAlignment="1">
      <alignment vertical="top"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4" fontId="8" fillId="0" borderId="4" xfId="0" applyNumberFormat="1" applyFont="1" applyBorder="1" applyAlignment="1">
      <alignment horizontal="right" vertical="center" wrapText="1"/>
    </xf>
    <xf numFmtId="9" fontId="8" fillId="0" borderId="4" xfId="0" applyNumberFormat="1" applyFont="1" applyBorder="1" applyAlignment="1">
      <alignment horizontal="center" vertical="center" wrapText="1"/>
    </xf>
    <xf numFmtId="4" fontId="8" fillId="0" borderId="3" xfId="0" applyNumberFormat="1" applyFont="1" applyBorder="1" applyAlignment="1">
      <alignment horizontal="right"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9" fontId="8"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8" fillId="0" borderId="4" xfId="0" applyFont="1" applyBorder="1" applyAlignment="1">
      <alignment horizontal="justify" vertical="center" wrapText="1"/>
    </xf>
    <xf numFmtId="0" fontId="7" fillId="0" borderId="4" xfId="0" applyFont="1" applyBorder="1" applyAlignment="1">
      <alignment horizontal="right" vertical="center" wrapText="1"/>
    </xf>
    <xf numFmtId="4" fontId="17" fillId="0" borderId="4" xfId="0" applyNumberFormat="1" applyFont="1" applyBorder="1" applyAlignment="1">
      <alignment horizontal="right" vertical="center" wrapText="1"/>
    </xf>
    <xf numFmtId="4" fontId="8" fillId="0" borderId="4" xfId="0" applyNumberFormat="1" applyFont="1" applyBorder="1" applyAlignment="1">
      <alignment horizontal="center" vertical="center" wrapText="1"/>
    </xf>
    <xf numFmtId="0" fontId="8" fillId="0" borderId="3" xfId="0" applyFont="1" applyBorder="1" applyAlignment="1">
      <alignment horizontal="left" vertical="top" wrapText="1"/>
    </xf>
    <xf numFmtId="0" fontId="8" fillId="0" borderId="3" xfId="0" applyFont="1" applyBorder="1" applyAlignment="1">
      <alignment vertical="center" wrapText="1"/>
    </xf>
    <xf numFmtId="4" fontId="7" fillId="0" borderId="4" xfId="0" applyNumberFormat="1" applyFont="1" applyBorder="1" applyAlignment="1">
      <alignment horizontal="right" vertical="center" wrapText="1"/>
    </xf>
    <xf numFmtId="0" fontId="1" fillId="0" borderId="3" xfId="0" applyFont="1" applyBorder="1" applyAlignment="1">
      <alignment horizontal="center" vertical="center" wrapText="1"/>
    </xf>
    <xf numFmtId="0" fontId="3" fillId="0" borderId="5" xfId="0" applyFont="1" applyBorder="1" applyAlignment="1">
      <alignment horizontal="center" vertical="top" wrapText="1"/>
    </xf>
    <xf numFmtId="0" fontId="8" fillId="0" borderId="3" xfId="0" applyFont="1" applyBorder="1" applyAlignment="1">
      <alignment horizontal="left" vertical="center"/>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69272</xdr:colOff>
      <xdr:row>144</xdr:row>
      <xdr:rowOff>69273</xdr:rowOff>
    </xdr:from>
    <xdr:to>
      <xdr:col>7</xdr:col>
      <xdr:colOff>129886</xdr:colOff>
      <xdr:row>150</xdr:row>
      <xdr:rowOff>112568</xdr:rowOff>
    </xdr:to>
    <xdr:pic>
      <xdr:nvPicPr>
        <xdr:cNvPr id="2" name="Obraz 1"/>
        <xdr:cNvPicPr>
          <a:picLocks noChangeAspect="1"/>
        </xdr:cNvPicPr>
      </xdr:nvPicPr>
      <xdr:blipFill>
        <a:blip xmlns:r="http://schemas.openxmlformats.org/officeDocument/2006/relationships" r:embed="rId1"/>
        <a:stretch>
          <a:fillRect/>
        </a:stretch>
      </xdr:blipFill>
      <xdr:spPr>
        <a:xfrm>
          <a:off x="415636" y="163275818"/>
          <a:ext cx="8962159" cy="118629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2"/>
  <sheetViews>
    <sheetView tabSelected="1" zoomScale="110" zoomScaleNormal="110" workbookViewId="0">
      <pane ySplit="3" topLeftCell="A105" activePane="bottomLeft" state="frozen"/>
      <selection pane="bottomLeft" activeCell="L105" sqref="L105"/>
    </sheetView>
  </sheetViews>
  <sheetFormatPr defaultRowHeight="15" x14ac:dyDescent="0.25"/>
  <cols>
    <col min="1" max="1" width="5.140625" style="1" customWidth="1"/>
    <col min="2" max="2" width="79.85546875" customWidth="1"/>
    <col min="3" max="3" width="7.42578125" customWidth="1"/>
    <col min="4" max="4" width="8.7109375" customWidth="1"/>
    <col min="5" max="5" width="11.85546875" customWidth="1"/>
    <col min="6" max="6" width="12.42578125" customWidth="1"/>
    <col min="7" max="7" width="13.28515625" customWidth="1"/>
    <col min="8" max="1025" width="8.7109375" customWidth="1"/>
  </cols>
  <sheetData>
    <row r="1" spans="1:7" s="2" customFormat="1" ht="20.25" customHeight="1" x14ac:dyDescent="0.3">
      <c r="A1" s="1"/>
      <c r="B1" t="s">
        <v>264</v>
      </c>
      <c r="C1"/>
      <c r="D1"/>
      <c r="E1"/>
      <c r="F1"/>
      <c r="G1"/>
    </row>
    <row r="2" spans="1:7" s="3" customFormat="1" ht="83.25" customHeight="1" x14ac:dyDescent="0.25">
      <c r="A2" s="58" t="s">
        <v>265</v>
      </c>
      <c r="B2" s="58"/>
      <c r="C2" s="58"/>
      <c r="D2" s="58"/>
      <c r="E2" s="58"/>
      <c r="F2" s="58"/>
      <c r="G2" s="58"/>
    </row>
    <row r="3" spans="1:7" s="6" customFormat="1" ht="56.25" customHeight="1" x14ac:dyDescent="0.3">
      <c r="A3" s="59" t="s">
        <v>0</v>
      </c>
      <c r="B3" s="59"/>
      <c r="C3" s="59"/>
      <c r="D3" s="59"/>
      <c r="E3" s="59"/>
      <c r="F3" s="59"/>
      <c r="G3" s="59"/>
    </row>
    <row r="4" spans="1:7" ht="49.5" x14ac:dyDescent="0.25">
      <c r="A4" s="48" t="s">
        <v>1</v>
      </c>
      <c r="B4" s="49" t="s">
        <v>2</v>
      </c>
      <c r="C4" s="50" t="s">
        <v>3</v>
      </c>
      <c r="D4" s="50" t="s">
        <v>4</v>
      </c>
      <c r="E4" s="50" t="s">
        <v>5</v>
      </c>
      <c r="F4" s="50" t="s">
        <v>6</v>
      </c>
      <c r="G4" s="50" t="s">
        <v>7</v>
      </c>
    </row>
    <row r="5" spans="1:7" ht="158.25" customHeight="1" x14ac:dyDescent="0.25">
      <c r="A5" s="51">
        <v>1</v>
      </c>
      <c r="B5" s="8" t="s">
        <v>266</v>
      </c>
      <c r="C5" s="10" t="s">
        <v>8</v>
      </c>
      <c r="D5" s="10">
        <f>6+24</f>
        <v>30</v>
      </c>
      <c r="E5" s="11"/>
      <c r="F5" s="11"/>
      <c r="G5" s="11"/>
    </row>
    <row r="6" spans="1:7" ht="129" x14ac:dyDescent="0.25">
      <c r="A6" s="51">
        <v>2</v>
      </c>
      <c r="B6" s="8" t="s">
        <v>267</v>
      </c>
      <c r="C6" s="10" t="s">
        <v>8</v>
      </c>
      <c r="D6" s="10">
        <f>1+1+3</f>
        <v>5</v>
      </c>
      <c r="E6" s="11"/>
      <c r="F6" s="11"/>
      <c r="G6" s="11"/>
    </row>
    <row r="7" spans="1:7" ht="114.75" x14ac:dyDescent="0.25">
      <c r="A7" s="51">
        <v>3</v>
      </c>
      <c r="B7" s="8" t="s">
        <v>268</v>
      </c>
      <c r="C7" s="10" t="s">
        <v>8</v>
      </c>
      <c r="D7" s="10">
        <v>1</v>
      </c>
      <c r="E7" s="11"/>
      <c r="F7" s="11"/>
      <c r="G7" s="11"/>
    </row>
    <row r="8" spans="1:7" ht="122.25" customHeight="1" x14ac:dyDescent="0.25">
      <c r="A8" s="51">
        <v>4</v>
      </c>
      <c r="B8" s="8" t="s">
        <v>269</v>
      </c>
      <c r="C8" s="10" t="s">
        <v>8</v>
      </c>
      <c r="D8" s="10">
        <v>1</v>
      </c>
      <c r="E8" s="11"/>
      <c r="F8" s="11"/>
      <c r="G8" s="11"/>
    </row>
    <row r="9" spans="1:7" ht="371.25" x14ac:dyDescent="0.25">
      <c r="A9" s="51">
        <v>5</v>
      </c>
      <c r="B9" s="8" t="s">
        <v>270</v>
      </c>
      <c r="C9" s="10" t="s">
        <v>8</v>
      </c>
      <c r="D9" s="10">
        <v>3</v>
      </c>
      <c r="E9" s="11"/>
      <c r="F9" s="11"/>
      <c r="G9" s="11"/>
    </row>
    <row r="10" spans="1:7" ht="121.5" customHeight="1" x14ac:dyDescent="0.25">
      <c r="A10" s="51">
        <v>6</v>
      </c>
      <c r="B10" s="12" t="s">
        <v>271</v>
      </c>
      <c r="C10" s="10" t="s">
        <v>8</v>
      </c>
      <c r="D10" s="10">
        <v>1</v>
      </c>
      <c r="E10" s="11"/>
      <c r="F10" s="11"/>
      <c r="G10" s="11"/>
    </row>
    <row r="11" spans="1:7" ht="115.5" x14ac:dyDescent="0.25">
      <c r="A11" s="51">
        <v>7</v>
      </c>
      <c r="B11" s="8" t="s">
        <v>272</v>
      </c>
      <c r="C11" s="10" t="s">
        <v>8</v>
      </c>
      <c r="D11" s="10">
        <v>1</v>
      </c>
      <c r="E11" s="11"/>
      <c r="F11" s="11"/>
      <c r="G11" s="11"/>
    </row>
    <row r="12" spans="1:7" ht="300.75" x14ac:dyDescent="0.25">
      <c r="A12" s="51">
        <v>8</v>
      </c>
      <c r="B12" s="8" t="s">
        <v>273</v>
      </c>
      <c r="C12" s="10" t="s">
        <v>8</v>
      </c>
      <c r="D12" s="10">
        <v>1</v>
      </c>
      <c r="E12" s="11"/>
      <c r="F12" s="11"/>
      <c r="G12" s="11"/>
    </row>
    <row r="13" spans="1:7" ht="328.5" x14ac:dyDescent="0.25">
      <c r="A13" s="51">
        <v>9</v>
      </c>
      <c r="B13" s="8" t="s">
        <v>274</v>
      </c>
      <c r="C13" s="10" t="s">
        <v>8</v>
      </c>
      <c r="D13" s="10">
        <v>1</v>
      </c>
      <c r="E13" s="11"/>
      <c r="F13" s="11"/>
      <c r="G13" s="11"/>
    </row>
    <row r="14" spans="1:7" ht="342.75" x14ac:dyDescent="0.25">
      <c r="A14" s="51">
        <v>10</v>
      </c>
      <c r="B14" s="47" t="s">
        <v>275</v>
      </c>
      <c r="C14" s="10" t="s">
        <v>8</v>
      </c>
      <c r="D14" s="10">
        <v>1</v>
      </c>
      <c r="E14" s="11"/>
      <c r="F14" s="11"/>
      <c r="G14" s="11"/>
    </row>
    <row r="15" spans="1:7" ht="186" x14ac:dyDescent="0.25">
      <c r="A15" s="51">
        <v>11</v>
      </c>
      <c r="B15" s="8" t="s">
        <v>276</v>
      </c>
      <c r="C15" s="10" t="s">
        <v>8</v>
      </c>
      <c r="D15" s="10">
        <v>1</v>
      </c>
      <c r="E15" s="11"/>
      <c r="F15" s="11"/>
      <c r="G15" s="11"/>
    </row>
    <row r="16" spans="1:7" ht="143.25" x14ac:dyDescent="0.25">
      <c r="A16" s="51">
        <v>12</v>
      </c>
      <c r="B16" s="8" t="s">
        <v>277</v>
      </c>
      <c r="C16" s="10" t="s">
        <v>8</v>
      </c>
      <c r="D16" s="10">
        <v>1</v>
      </c>
      <c r="E16" s="11"/>
      <c r="F16" s="11"/>
      <c r="G16" s="11"/>
    </row>
    <row r="17" spans="1:7" ht="143.25" x14ac:dyDescent="0.25">
      <c r="A17" s="51">
        <v>13</v>
      </c>
      <c r="B17" s="8" t="s">
        <v>278</v>
      </c>
      <c r="C17" s="10" t="s">
        <v>8</v>
      </c>
      <c r="D17" s="10">
        <v>2</v>
      </c>
      <c r="E17" s="11"/>
      <c r="F17" s="11"/>
      <c r="G17" s="11"/>
    </row>
    <row r="18" spans="1:7" ht="160.5" customHeight="1" x14ac:dyDescent="0.25">
      <c r="A18" s="51">
        <v>14</v>
      </c>
      <c r="B18" s="8" t="s">
        <v>279</v>
      </c>
      <c r="C18" s="10" t="s">
        <v>8</v>
      </c>
      <c r="D18" s="10">
        <v>7</v>
      </c>
      <c r="E18" s="11"/>
      <c r="F18" s="11"/>
      <c r="G18" s="11"/>
    </row>
    <row r="19" spans="1:7" ht="138.75" customHeight="1" x14ac:dyDescent="0.25">
      <c r="A19" s="51">
        <v>15</v>
      </c>
      <c r="B19" s="8" t="s">
        <v>280</v>
      </c>
      <c r="C19" s="10" t="s">
        <v>8</v>
      </c>
      <c r="D19" s="10">
        <v>1</v>
      </c>
      <c r="E19" s="11"/>
      <c r="F19" s="11"/>
      <c r="G19" s="11"/>
    </row>
    <row r="20" spans="1:7" ht="86.25" x14ac:dyDescent="0.25">
      <c r="A20" s="51">
        <v>16</v>
      </c>
      <c r="B20" s="8" t="s">
        <v>281</v>
      </c>
      <c r="C20" s="10" t="s">
        <v>8</v>
      </c>
      <c r="D20" s="10">
        <v>1</v>
      </c>
      <c r="E20" s="11"/>
      <c r="F20" s="11"/>
      <c r="G20" s="11"/>
    </row>
    <row r="21" spans="1:7" ht="99" customHeight="1" x14ac:dyDescent="0.25">
      <c r="A21" s="51">
        <v>17</v>
      </c>
      <c r="B21" s="8" t="s">
        <v>282</v>
      </c>
      <c r="C21" s="10" t="s">
        <v>8</v>
      </c>
      <c r="D21" s="10">
        <f>2+3</f>
        <v>5</v>
      </c>
      <c r="E21" s="11"/>
      <c r="F21" s="11"/>
      <c r="G21" s="11"/>
    </row>
    <row r="22" spans="1:7" ht="101.25" customHeight="1" x14ac:dyDescent="0.25">
      <c r="A22" s="51">
        <v>18</v>
      </c>
      <c r="B22" s="8" t="s">
        <v>283</v>
      </c>
      <c r="C22" s="10" t="s">
        <v>8</v>
      </c>
      <c r="D22" s="10">
        <v>1</v>
      </c>
      <c r="E22" s="11"/>
      <c r="F22" s="11"/>
      <c r="G22" s="11"/>
    </row>
    <row r="23" spans="1:7" ht="87.75" customHeight="1" x14ac:dyDescent="0.25">
      <c r="A23" s="51">
        <v>19</v>
      </c>
      <c r="B23" s="8" t="s">
        <v>284</v>
      </c>
      <c r="C23" s="10" t="s">
        <v>8</v>
      </c>
      <c r="D23" s="10">
        <v>1</v>
      </c>
      <c r="E23" s="11"/>
      <c r="F23" s="11"/>
      <c r="G23" s="11"/>
    </row>
    <row r="24" spans="1:7" ht="93.75" customHeight="1" x14ac:dyDescent="0.25">
      <c r="A24" s="51">
        <v>20</v>
      </c>
      <c r="B24" s="8" t="s">
        <v>285</v>
      </c>
      <c r="C24" s="10" t="s">
        <v>8</v>
      </c>
      <c r="D24" s="10">
        <v>1</v>
      </c>
      <c r="E24" s="11"/>
      <c r="F24" s="11"/>
      <c r="G24" s="11"/>
    </row>
    <row r="25" spans="1:7" ht="86.25" x14ac:dyDescent="0.25">
      <c r="A25" s="51">
        <v>21</v>
      </c>
      <c r="B25" s="8" t="s">
        <v>286</v>
      </c>
      <c r="C25" s="10" t="s">
        <v>8</v>
      </c>
      <c r="D25" s="10">
        <v>1</v>
      </c>
      <c r="E25" s="11"/>
      <c r="F25" s="11"/>
      <c r="G25" s="11"/>
    </row>
    <row r="26" spans="1:7" ht="95.25" customHeight="1" x14ac:dyDescent="0.25">
      <c r="A26" s="51">
        <v>22</v>
      </c>
      <c r="B26" s="8" t="s">
        <v>287</v>
      </c>
      <c r="C26" s="10" t="s">
        <v>8</v>
      </c>
      <c r="D26" s="10">
        <v>2</v>
      </c>
      <c r="E26" s="11"/>
      <c r="F26" s="11"/>
      <c r="G26" s="11"/>
    </row>
    <row r="27" spans="1:7" ht="86.25" x14ac:dyDescent="0.25">
      <c r="A27" s="51">
        <v>23</v>
      </c>
      <c r="B27" s="8" t="s">
        <v>288</v>
      </c>
      <c r="C27" s="10" t="s">
        <v>8</v>
      </c>
      <c r="D27" s="10">
        <v>1</v>
      </c>
      <c r="E27" s="11"/>
      <c r="F27" s="11"/>
      <c r="G27" s="11"/>
    </row>
    <row r="28" spans="1:7" ht="80.25" customHeight="1" x14ac:dyDescent="0.25">
      <c r="A28" s="51">
        <v>24</v>
      </c>
      <c r="B28" s="8" t="s">
        <v>289</v>
      </c>
      <c r="C28" s="10" t="s">
        <v>8</v>
      </c>
      <c r="D28" s="10">
        <v>1</v>
      </c>
      <c r="E28" s="11"/>
      <c r="F28" s="11"/>
      <c r="G28" s="11"/>
    </row>
    <row r="29" spans="1:7" ht="72" customHeight="1" x14ac:dyDescent="0.25">
      <c r="A29" s="51">
        <v>25</v>
      </c>
      <c r="B29" s="8" t="s">
        <v>290</v>
      </c>
      <c r="C29" s="10" t="s">
        <v>8</v>
      </c>
      <c r="D29" s="10">
        <v>4</v>
      </c>
      <c r="E29" s="11"/>
      <c r="F29" s="11"/>
      <c r="G29" s="11"/>
    </row>
    <row r="30" spans="1:7" ht="133.5" customHeight="1" x14ac:dyDescent="0.25">
      <c r="A30" s="51">
        <v>26</v>
      </c>
      <c r="B30" s="8" t="s">
        <v>291</v>
      </c>
      <c r="C30" s="10" t="s">
        <v>8</v>
      </c>
      <c r="D30" s="10">
        <v>1</v>
      </c>
      <c r="E30" s="11"/>
      <c r="F30" s="11"/>
      <c r="G30" s="11"/>
    </row>
    <row r="31" spans="1:7" ht="92.25" customHeight="1" x14ac:dyDescent="0.25">
      <c r="A31" s="51">
        <v>27</v>
      </c>
      <c r="B31" s="8" t="s">
        <v>292</v>
      </c>
      <c r="C31" s="10" t="s">
        <v>8</v>
      </c>
      <c r="D31" s="10">
        <v>6</v>
      </c>
      <c r="E31" s="11"/>
      <c r="F31" s="11"/>
      <c r="G31" s="11"/>
    </row>
    <row r="32" spans="1:7" ht="96" customHeight="1" x14ac:dyDescent="0.25">
      <c r="A32" s="51">
        <v>28</v>
      </c>
      <c r="B32" s="8" t="s">
        <v>293</v>
      </c>
      <c r="C32" s="10" t="s">
        <v>8</v>
      </c>
      <c r="D32" s="10">
        <v>42</v>
      </c>
      <c r="E32" s="52"/>
      <c r="F32" s="11"/>
      <c r="G32" s="11"/>
    </row>
    <row r="33" spans="1:7" ht="102.75" customHeight="1" x14ac:dyDescent="0.25">
      <c r="A33" s="51">
        <v>29</v>
      </c>
      <c r="B33" s="12" t="s">
        <v>294</v>
      </c>
      <c r="C33" s="10" t="s">
        <v>8</v>
      </c>
      <c r="D33" s="10">
        <f>1+1+1+7+1</f>
        <v>11</v>
      </c>
      <c r="E33" s="11"/>
      <c r="F33" s="11"/>
      <c r="G33" s="11"/>
    </row>
    <row r="34" spans="1:7" ht="100.5" x14ac:dyDescent="0.25">
      <c r="A34" s="51">
        <v>30</v>
      </c>
      <c r="B34" s="8" t="s">
        <v>295</v>
      </c>
      <c r="C34" s="10" t="s">
        <v>8</v>
      </c>
      <c r="D34" s="10">
        <f>24+3+6+2+1+1+2+1</f>
        <v>40</v>
      </c>
      <c r="E34" s="11"/>
      <c r="F34" s="11"/>
      <c r="G34" s="11"/>
    </row>
    <row r="35" spans="1:7" ht="114" customHeight="1" x14ac:dyDescent="0.25">
      <c r="A35" s="51">
        <v>31</v>
      </c>
      <c r="B35" s="8" t="s">
        <v>296</v>
      </c>
      <c r="C35" s="10" t="s">
        <v>8</v>
      </c>
      <c r="D35" s="10">
        <f>1+3</f>
        <v>4</v>
      </c>
      <c r="E35" s="11"/>
      <c r="F35" s="11"/>
      <c r="G35" s="11"/>
    </row>
    <row r="36" spans="1:7" ht="171.75" x14ac:dyDescent="0.25">
      <c r="A36" s="51">
        <v>32</v>
      </c>
      <c r="B36" s="8" t="s">
        <v>297</v>
      </c>
      <c r="C36" s="10" t="s">
        <v>8</v>
      </c>
      <c r="D36" s="10">
        <v>3</v>
      </c>
      <c r="E36" s="11"/>
      <c r="F36" s="11"/>
      <c r="G36" s="11"/>
    </row>
    <row r="37" spans="1:7" ht="75.75" customHeight="1" x14ac:dyDescent="0.25">
      <c r="A37" s="51">
        <v>33</v>
      </c>
      <c r="B37" s="8" t="s">
        <v>298</v>
      </c>
      <c r="C37" s="10" t="s">
        <v>8</v>
      </c>
      <c r="D37" s="10">
        <v>1</v>
      </c>
      <c r="E37" s="11"/>
      <c r="F37" s="11"/>
      <c r="G37" s="11"/>
    </row>
    <row r="38" spans="1:7" ht="77.25" customHeight="1" x14ac:dyDescent="0.25">
      <c r="A38" s="51">
        <v>34</v>
      </c>
      <c r="B38" s="8" t="s">
        <v>299</v>
      </c>
      <c r="C38" s="10" t="s">
        <v>8</v>
      </c>
      <c r="D38" s="10">
        <v>1</v>
      </c>
      <c r="E38" s="11"/>
      <c r="F38" s="11"/>
      <c r="G38" s="11"/>
    </row>
    <row r="39" spans="1:7" ht="72" x14ac:dyDescent="0.25">
      <c r="A39" s="51">
        <v>35</v>
      </c>
      <c r="B39" s="8" t="s">
        <v>300</v>
      </c>
      <c r="C39" s="10" t="s">
        <v>8</v>
      </c>
      <c r="D39" s="10">
        <v>2</v>
      </c>
      <c r="E39" s="11"/>
      <c r="F39" s="11"/>
      <c r="G39" s="11"/>
    </row>
    <row r="40" spans="1:7" ht="57.75" x14ac:dyDescent="0.25">
      <c r="A40" s="51">
        <v>36</v>
      </c>
      <c r="B40" s="8" t="s">
        <v>301</v>
      </c>
      <c r="C40" s="10" t="s">
        <v>8</v>
      </c>
      <c r="D40" s="10">
        <v>20</v>
      </c>
      <c r="E40" s="11"/>
      <c r="F40" s="11"/>
      <c r="G40" s="11"/>
    </row>
    <row r="41" spans="1:7" ht="72" x14ac:dyDescent="0.25">
      <c r="A41" s="51">
        <v>37</v>
      </c>
      <c r="B41" s="8" t="s">
        <v>302</v>
      </c>
      <c r="C41" s="10" t="s">
        <v>8</v>
      </c>
      <c r="D41" s="10">
        <v>3</v>
      </c>
      <c r="E41" s="11"/>
      <c r="F41" s="11"/>
      <c r="G41" s="11"/>
    </row>
    <row r="42" spans="1:7" ht="88.5" customHeight="1" x14ac:dyDescent="0.25">
      <c r="A42" s="51">
        <v>38</v>
      </c>
      <c r="B42" s="8" t="s">
        <v>303</v>
      </c>
      <c r="C42" s="10" t="s">
        <v>8</v>
      </c>
      <c r="D42" s="10">
        <f>6+2+1+2+1</f>
        <v>12</v>
      </c>
      <c r="E42" s="11"/>
      <c r="F42" s="11"/>
      <c r="G42" s="11"/>
    </row>
    <row r="43" spans="1:7" ht="72.75" x14ac:dyDescent="0.25">
      <c r="A43" s="51">
        <v>39</v>
      </c>
      <c r="B43" s="8" t="s">
        <v>304</v>
      </c>
      <c r="C43" s="10" t="s">
        <v>8</v>
      </c>
      <c r="D43" s="10">
        <f>1+1+3</f>
        <v>5</v>
      </c>
      <c r="E43" s="11"/>
      <c r="F43" s="11"/>
      <c r="G43" s="11"/>
    </row>
    <row r="44" spans="1:7" ht="57.75" x14ac:dyDescent="0.25">
      <c r="A44" s="51">
        <v>40</v>
      </c>
      <c r="B44" s="8" t="s">
        <v>305</v>
      </c>
      <c r="C44" s="10" t="s">
        <v>8</v>
      </c>
      <c r="D44" s="10">
        <v>1</v>
      </c>
      <c r="E44" s="11"/>
      <c r="F44" s="11"/>
      <c r="G44" s="11"/>
    </row>
    <row r="45" spans="1:7" ht="72" x14ac:dyDescent="0.25">
      <c r="A45" s="51">
        <v>41</v>
      </c>
      <c r="B45" s="8" t="s">
        <v>306</v>
      </c>
      <c r="C45" s="10" t="s">
        <v>8</v>
      </c>
      <c r="D45" s="10">
        <v>3</v>
      </c>
      <c r="E45" s="11"/>
      <c r="F45" s="11"/>
      <c r="G45" s="11"/>
    </row>
    <row r="46" spans="1:7" ht="100.5" x14ac:dyDescent="0.25">
      <c r="A46" s="51">
        <v>42</v>
      </c>
      <c r="B46" s="8" t="s">
        <v>307</v>
      </c>
      <c r="C46" s="10" t="s">
        <v>8</v>
      </c>
      <c r="D46" s="10">
        <f>1+1+1+1+4+7</f>
        <v>15</v>
      </c>
      <c r="E46" s="11"/>
      <c r="F46" s="11"/>
      <c r="G46" s="11"/>
    </row>
    <row r="47" spans="1:7" ht="93" customHeight="1" x14ac:dyDescent="0.25">
      <c r="A47" s="51">
        <v>43</v>
      </c>
      <c r="B47" s="8" t="s">
        <v>308</v>
      </c>
      <c r="C47" s="10" t="s">
        <v>8</v>
      </c>
      <c r="D47" s="10">
        <v>1</v>
      </c>
      <c r="E47" s="11"/>
      <c r="F47" s="11"/>
      <c r="G47" s="11"/>
    </row>
    <row r="48" spans="1:7" ht="72" x14ac:dyDescent="0.25">
      <c r="A48" s="51">
        <v>44</v>
      </c>
      <c r="B48" s="8" t="s">
        <v>309</v>
      </c>
      <c r="C48" s="10" t="s">
        <v>8</v>
      </c>
      <c r="D48" s="10">
        <v>1</v>
      </c>
      <c r="E48" s="11"/>
      <c r="F48" s="11"/>
      <c r="G48" s="11"/>
    </row>
    <row r="49" spans="1:7" ht="57.75" x14ac:dyDescent="0.25">
      <c r="A49" s="51">
        <v>45</v>
      </c>
      <c r="B49" s="8" t="s">
        <v>310</v>
      </c>
      <c r="C49" s="10" t="s">
        <v>8</v>
      </c>
      <c r="D49" s="10">
        <f>15+3+2+1+1+5</f>
        <v>27</v>
      </c>
      <c r="E49" s="11"/>
      <c r="F49" s="11"/>
      <c r="G49" s="11"/>
    </row>
    <row r="50" spans="1:7" ht="73.5" customHeight="1" x14ac:dyDescent="0.25">
      <c r="A50" s="51">
        <v>46</v>
      </c>
      <c r="B50" s="8" t="s">
        <v>311</v>
      </c>
      <c r="C50" s="10" t="s">
        <v>8</v>
      </c>
      <c r="D50" s="10">
        <f>1+1+1</f>
        <v>3</v>
      </c>
      <c r="E50" s="11"/>
      <c r="F50" s="11"/>
      <c r="G50" s="11"/>
    </row>
    <row r="51" spans="1:7" ht="63" customHeight="1" x14ac:dyDescent="0.25">
      <c r="A51" s="51">
        <v>47</v>
      </c>
      <c r="B51" s="8" t="s">
        <v>312</v>
      </c>
      <c r="C51" s="10" t="s">
        <v>8</v>
      </c>
      <c r="D51" s="10">
        <f>6+24</f>
        <v>30</v>
      </c>
      <c r="E51" s="11"/>
      <c r="F51" s="11"/>
      <c r="G51" s="11"/>
    </row>
    <row r="52" spans="1:7" ht="163.5" customHeight="1" x14ac:dyDescent="0.25">
      <c r="A52" s="51">
        <v>48</v>
      </c>
      <c r="B52" s="8" t="s">
        <v>313</v>
      </c>
      <c r="C52" s="10" t="s">
        <v>8</v>
      </c>
      <c r="D52" s="10">
        <f>1+1+4+7+1</f>
        <v>14</v>
      </c>
      <c r="E52" s="11"/>
      <c r="F52" s="11"/>
      <c r="G52" s="11"/>
    </row>
    <row r="53" spans="1:7" ht="157.5" x14ac:dyDescent="0.25">
      <c r="A53" s="51">
        <v>49</v>
      </c>
      <c r="B53" s="8" t="s">
        <v>314</v>
      </c>
      <c r="C53" s="10" t="s">
        <v>8</v>
      </c>
      <c r="D53" s="10">
        <f>30+24</f>
        <v>54</v>
      </c>
      <c r="E53" s="11"/>
      <c r="F53" s="11"/>
      <c r="G53" s="11"/>
    </row>
    <row r="54" spans="1:7" ht="57.75" x14ac:dyDescent="0.25">
      <c r="A54" s="51">
        <v>50</v>
      </c>
      <c r="B54" s="8" t="s">
        <v>315</v>
      </c>
      <c r="C54" s="10" t="s">
        <v>8</v>
      </c>
      <c r="D54" s="10">
        <f>24+6+6+2+2+2+14</f>
        <v>56</v>
      </c>
      <c r="E54" s="11"/>
      <c r="F54" s="11"/>
      <c r="G54" s="11"/>
    </row>
    <row r="55" spans="1:7" ht="127.5" customHeight="1" x14ac:dyDescent="0.25">
      <c r="A55" s="51">
        <v>51</v>
      </c>
      <c r="B55" s="8" t="s">
        <v>316</v>
      </c>
      <c r="C55" s="10" t="s">
        <v>8</v>
      </c>
      <c r="D55" s="10">
        <v>2</v>
      </c>
      <c r="E55" s="11"/>
      <c r="F55" s="11"/>
      <c r="G55" s="11"/>
    </row>
    <row r="56" spans="1:7" ht="87" customHeight="1" x14ac:dyDescent="0.25">
      <c r="A56" s="51">
        <v>52</v>
      </c>
      <c r="B56" s="8" t="s">
        <v>317</v>
      </c>
      <c r="C56" s="10" t="s">
        <v>8</v>
      </c>
      <c r="D56" s="10">
        <f>24+6+6+8</f>
        <v>44</v>
      </c>
      <c r="E56" s="11"/>
      <c r="F56" s="11"/>
      <c r="G56" s="11"/>
    </row>
    <row r="57" spans="1:7" ht="86.25" x14ac:dyDescent="0.25">
      <c r="A57" s="51">
        <v>53</v>
      </c>
      <c r="B57" s="8" t="s">
        <v>318</v>
      </c>
      <c r="C57" s="10" t="s">
        <v>8</v>
      </c>
      <c r="D57" s="10">
        <v>60</v>
      </c>
      <c r="E57" s="11"/>
      <c r="F57" s="11"/>
      <c r="G57" s="11"/>
    </row>
    <row r="58" spans="1:7" ht="150.75" customHeight="1" x14ac:dyDescent="0.25">
      <c r="A58" s="51">
        <v>54</v>
      </c>
      <c r="B58" s="8" t="s">
        <v>394</v>
      </c>
      <c r="C58" s="10" t="s">
        <v>8</v>
      </c>
      <c r="D58" s="10">
        <f>6+2</f>
        <v>8</v>
      </c>
      <c r="E58" s="11"/>
      <c r="F58" s="11"/>
      <c r="G58" s="11"/>
    </row>
    <row r="59" spans="1:7" ht="90" customHeight="1" x14ac:dyDescent="0.25">
      <c r="A59" s="51">
        <v>55</v>
      </c>
      <c r="B59" s="8" t="s">
        <v>319</v>
      </c>
      <c r="C59" s="10" t="s">
        <v>8</v>
      </c>
      <c r="D59" s="10">
        <v>4</v>
      </c>
      <c r="E59" s="11"/>
      <c r="F59" s="11"/>
      <c r="G59" s="11"/>
    </row>
    <row r="60" spans="1:7" ht="123.75" customHeight="1" x14ac:dyDescent="0.25">
      <c r="A60" s="51">
        <v>56</v>
      </c>
      <c r="B60" s="8" t="s">
        <v>395</v>
      </c>
      <c r="C60" s="10" t="s">
        <v>8</v>
      </c>
      <c r="D60" s="10">
        <f>24+6+30+2</f>
        <v>62</v>
      </c>
      <c r="E60" s="11"/>
      <c r="F60" s="11"/>
      <c r="G60" s="11"/>
    </row>
    <row r="61" spans="1:7" ht="135.75" customHeight="1" x14ac:dyDescent="0.25">
      <c r="A61" s="51">
        <v>57</v>
      </c>
      <c r="B61" s="8" t="s">
        <v>396</v>
      </c>
      <c r="C61" s="10" t="s">
        <v>8</v>
      </c>
      <c r="D61" s="10">
        <v>2</v>
      </c>
      <c r="E61" s="11"/>
      <c r="F61" s="11"/>
      <c r="G61" s="11"/>
    </row>
    <row r="62" spans="1:7" ht="110.25" customHeight="1" x14ac:dyDescent="0.25">
      <c r="A62" s="51">
        <v>58</v>
      </c>
      <c r="B62" s="8" t="s">
        <v>320</v>
      </c>
      <c r="C62" s="10" t="s">
        <v>8</v>
      </c>
      <c r="D62" s="10">
        <v>7</v>
      </c>
      <c r="E62" s="11"/>
      <c r="F62" s="11"/>
      <c r="G62" s="11"/>
    </row>
    <row r="63" spans="1:7" ht="80.25" customHeight="1" x14ac:dyDescent="0.25">
      <c r="A63" s="51">
        <v>59</v>
      </c>
      <c r="B63" s="8" t="s">
        <v>321</v>
      </c>
      <c r="C63" s="10" t="s">
        <v>8</v>
      </c>
      <c r="D63" s="10">
        <v>1</v>
      </c>
      <c r="E63" s="11"/>
      <c r="F63" s="11"/>
      <c r="G63" s="11"/>
    </row>
    <row r="64" spans="1:7" ht="90" customHeight="1" x14ac:dyDescent="0.25">
      <c r="A64" s="51">
        <v>60</v>
      </c>
      <c r="B64" s="8" t="s">
        <v>322</v>
      </c>
      <c r="C64" s="10" t="s">
        <v>8</v>
      </c>
      <c r="D64" s="10">
        <v>6</v>
      </c>
      <c r="E64" s="11"/>
      <c r="F64" s="11"/>
      <c r="G64" s="11"/>
    </row>
    <row r="65" spans="1:7" ht="69.75" customHeight="1" x14ac:dyDescent="0.25">
      <c r="A65" s="51">
        <v>61</v>
      </c>
      <c r="B65" s="8" t="s">
        <v>323</v>
      </c>
      <c r="C65" s="10" t="s">
        <v>8</v>
      </c>
      <c r="D65" s="10">
        <v>2</v>
      </c>
      <c r="E65" s="11"/>
      <c r="F65" s="11"/>
      <c r="G65" s="11"/>
    </row>
    <row r="66" spans="1:7" ht="105" customHeight="1" x14ac:dyDescent="0.25">
      <c r="A66" s="51">
        <v>62</v>
      </c>
      <c r="B66" s="8" t="s">
        <v>324</v>
      </c>
      <c r="C66" s="10" t="s">
        <v>8</v>
      </c>
      <c r="D66" s="10">
        <v>1</v>
      </c>
      <c r="E66" s="11"/>
      <c r="F66" s="11"/>
      <c r="G66" s="11"/>
    </row>
    <row r="67" spans="1:7" ht="66" customHeight="1" x14ac:dyDescent="0.25">
      <c r="A67" s="51">
        <v>63</v>
      </c>
      <c r="B67" s="8" t="s">
        <v>325</v>
      </c>
      <c r="C67" s="45" t="s">
        <v>9</v>
      </c>
      <c r="D67" s="8">
        <f>15+3+5+3+2+5+1+1+3+1+3+3</f>
        <v>45</v>
      </c>
      <c r="E67" s="46"/>
      <c r="F67" s="11"/>
      <c r="G67" s="11"/>
    </row>
    <row r="68" spans="1:7" ht="51.75" customHeight="1" x14ac:dyDescent="0.25">
      <c r="A68" s="51">
        <v>64</v>
      </c>
      <c r="B68" s="8" t="s">
        <v>326</v>
      </c>
      <c r="C68" s="10" t="s">
        <v>10</v>
      </c>
      <c r="D68" s="10">
        <v>200</v>
      </c>
      <c r="E68" s="11"/>
      <c r="F68" s="11"/>
      <c r="G68" s="11"/>
    </row>
    <row r="69" spans="1:7" ht="85.5" customHeight="1" x14ac:dyDescent="0.25">
      <c r="A69" s="51">
        <v>65</v>
      </c>
      <c r="B69" s="8" t="s">
        <v>327</v>
      </c>
      <c r="C69" s="10" t="s">
        <v>8</v>
      </c>
      <c r="D69" s="10">
        <v>10</v>
      </c>
      <c r="E69" s="11"/>
      <c r="F69" s="11"/>
      <c r="G69" s="11"/>
    </row>
    <row r="70" spans="1:7" ht="84.75" customHeight="1" x14ac:dyDescent="0.25">
      <c r="A70" s="51">
        <v>66</v>
      </c>
      <c r="B70" s="8" t="s">
        <v>328</v>
      </c>
      <c r="C70" s="10" t="s">
        <v>8</v>
      </c>
      <c r="D70" s="10">
        <v>46</v>
      </c>
      <c r="E70" s="11"/>
      <c r="F70" s="11"/>
      <c r="G70" s="11"/>
    </row>
    <row r="71" spans="1:7" ht="118.5" customHeight="1" x14ac:dyDescent="0.25">
      <c r="A71" s="51">
        <v>67</v>
      </c>
      <c r="B71" s="8" t="s">
        <v>329</v>
      </c>
      <c r="C71" s="10" t="s">
        <v>8</v>
      </c>
      <c r="D71" s="10">
        <v>10</v>
      </c>
      <c r="E71" s="11"/>
      <c r="F71" s="11"/>
      <c r="G71" s="11"/>
    </row>
    <row r="72" spans="1:7" ht="114.75" x14ac:dyDescent="0.25">
      <c r="A72" s="51">
        <v>68</v>
      </c>
      <c r="B72" s="8" t="s">
        <v>330</v>
      </c>
      <c r="C72" s="10" t="s">
        <v>8</v>
      </c>
      <c r="D72" s="10">
        <f>5+1+3</f>
        <v>9</v>
      </c>
      <c r="E72" s="11"/>
      <c r="F72" s="11"/>
      <c r="G72" s="11"/>
    </row>
    <row r="73" spans="1:7" ht="57.75" x14ac:dyDescent="0.25">
      <c r="A73" s="51">
        <v>69</v>
      </c>
      <c r="B73" s="47" t="s">
        <v>331</v>
      </c>
      <c r="C73" s="10" t="s">
        <v>8</v>
      </c>
      <c r="D73" s="10">
        <f>3+24+5+1+5+2</f>
        <v>40</v>
      </c>
      <c r="E73" s="11"/>
      <c r="F73" s="11"/>
      <c r="G73" s="11"/>
    </row>
    <row r="74" spans="1:7" ht="33" customHeight="1" x14ac:dyDescent="0.25">
      <c r="A74" s="51">
        <v>70</v>
      </c>
      <c r="B74" s="8" t="s">
        <v>332</v>
      </c>
      <c r="C74" s="10" t="s">
        <v>8</v>
      </c>
      <c r="D74" s="10">
        <f>15+3+1+6+3</f>
        <v>28</v>
      </c>
      <c r="E74" s="11"/>
      <c r="F74" s="11"/>
      <c r="G74" s="11"/>
    </row>
    <row r="75" spans="1:7" ht="48.75" customHeight="1" x14ac:dyDescent="0.25">
      <c r="A75" s="51">
        <v>71</v>
      </c>
      <c r="B75" s="8" t="s">
        <v>333</v>
      </c>
      <c r="C75" s="10" t="s">
        <v>8</v>
      </c>
      <c r="D75" s="10">
        <v>23</v>
      </c>
      <c r="E75" s="11"/>
      <c r="F75" s="11"/>
      <c r="G75" s="11"/>
    </row>
    <row r="76" spans="1:7" ht="43.5" x14ac:dyDescent="0.25">
      <c r="A76" s="51">
        <v>72</v>
      </c>
      <c r="B76" s="8" t="s">
        <v>334</v>
      </c>
      <c r="C76" s="10" t="s">
        <v>8</v>
      </c>
      <c r="D76" s="10">
        <f>15+3+1+8+3+4+5+2</f>
        <v>41</v>
      </c>
      <c r="E76" s="11"/>
      <c r="F76" s="11"/>
      <c r="G76" s="11"/>
    </row>
    <row r="77" spans="1:7" ht="57.75" x14ac:dyDescent="0.25">
      <c r="A77" s="51">
        <v>73</v>
      </c>
      <c r="B77" s="8" t="s">
        <v>335</v>
      </c>
      <c r="C77" s="10" t="s">
        <v>8</v>
      </c>
      <c r="D77" s="10">
        <f>1+15+3+5+1+1+3</f>
        <v>29</v>
      </c>
      <c r="E77" s="11"/>
      <c r="F77" s="11"/>
      <c r="G77" s="11"/>
    </row>
    <row r="78" spans="1:7" ht="80.25" customHeight="1" x14ac:dyDescent="0.25">
      <c r="A78" s="51">
        <v>74</v>
      </c>
      <c r="B78" s="8" t="s">
        <v>336</v>
      </c>
      <c r="C78" s="10" t="s">
        <v>8</v>
      </c>
      <c r="D78" s="10">
        <v>46</v>
      </c>
      <c r="E78" s="11"/>
      <c r="F78" s="11"/>
      <c r="G78" s="11"/>
    </row>
    <row r="79" spans="1:7" ht="72" x14ac:dyDescent="0.25">
      <c r="A79" s="51">
        <v>75</v>
      </c>
      <c r="B79" s="8" t="s">
        <v>337</v>
      </c>
      <c r="C79" s="10" t="s">
        <v>8</v>
      </c>
      <c r="D79" s="10">
        <f>1+1+7+2+9+2+2+4+3+3+1+4</f>
        <v>39</v>
      </c>
      <c r="E79" s="11"/>
      <c r="F79" s="11"/>
      <c r="G79" s="11"/>
    </row>
    <row r="80" spans="1:7" ht="43.5" x14ac:dyDescent="0.25">
      <c r="A80" s="51">
        <v>76</v>
      </c>
      <c r="B80" s="8" t="s">
        <v>338</v>
      </c>
      <c r="C80" s="10" t="s">
        <v>8</v>
      </c>
      <c r="D80" s="10">
        <v>2</v>
      </c>
      <c r="E80" s="11"/>
      <c r="F80" s="11"/>
      <c r="G80" s="11"/>
    </row>
    <row r="81" spans="1:7" ht="72" x14ac:dyDescent="0.25">
      <c r="A81" s="51">
        <v>77</v>
      </c>
      <c r="B81" s="8" t="s">
        <v>339</v>
      </c>
      <c r="C81" s="10" t="s">
        <v>8</v>
      </c>
      <c r="D81" s="10">
        <f>2+7+2+9+4+2+5</f>
        <v>31</v>
      </c>
      <c r="E81" s="11"/>
      <c r="F81" s="11"/>
      <c r="G81" s="11"/>
    </row>
    <row r="82" spans="1:7" ht="57.75" x14ac:dyDescent="0.25">
      <c r="A82" s="51">
        <v>78</v>
      </c>
      <c r="B82" s="8" t="s">
        <v>340</v>
      </c>
      <c r="C82" s="10" t="s">
        <v>8</v>
      </c>
      <c r="D82" s="10">
        <v>5</v>
      </c>
      <c r="E82" s="11"/>
      <c r="F82" s="11"/>
      <c r="G82" s="11"/>
    </row>
    <row r="83" spans="1:7" ht="43.5" x14ac:dyDescent="0.25">
      <c r="A83" s="44">
        <v>79</v>
      </c>
      <c r="B83" s="8" t="s">
        <v>341</v>
      </c>
      <c r="C83" s="45" t="s">
        <v>8</v>
      </c>
      <c r="D83" s="8">
        <f>3+1+1</f>
        <v>5</v>
      </c>
      <c r="E83" s="46"/>
      <c r="F83" s="46"/>
      <c r="G83" s="46"/>
    </row>
    <row r="84" spans="1:7" ht="57.75" x14ac:dyDescent="0.25">
      <c r="A84" s="51">
        <v>80</v>
      </c>
      <c r="B84" s="8" t="s">
        <v>342</v>
      </c>
      <c r="C84" s="10" t="s">
        <v>8</v>
      </c>
      <c r="D84" s="10">
        <v>1</v>
      </c>
      <c r="E84" s="11"/>
      <c r="F84" s="11"/>
      <c r="G84" s="11"/>
    </row>
    <row r="85" spans="1:7" ht="43.5" x14ac:dyDescent="0.25">
      <c r="A85" s="51">
        <v>81</v>
      </c>
      <c r="B85" s="8" t="s">
        <v>343</v>
      </c>
      <c r="C85" s="10" t="s">
        <v>8</v>
      </c>
      <c r="D85" s="10">
        <v>1</v>
      </c>
      <c r="E85" s="11"/>
      <c r="F85" s="11"/>
      <c r="G85" s="11"/>
    </row>
    <row r="86" spans="1:7" ht="43.5" x14ac:dyDescent="0.25">
      <c r="A86" s="51">
        <v>82</v>
      </c>
      <c r="B86" s="8" t="s">
        <v>344</v>
      </c>
      <c r="C86" s="10" t="s">
        <v>8</v>
      </c>
      <c r="D86" s="10">
        <v>1</v>
      </c>
      <c r="E86" s="11"/>
      <c r="F86" s="11"/>
      <c r="G86" s="11"/>
    </row>
    <row r="87" spans="1:7" ht="43.5" x14ac:dyDescent="0.25">
      <c r="A87" s="51">
        <v>83</v>
      </c>
      <c r="B87" s="8" t="s">
        <v>345</v>
      </c>
      <c r="C87" s="10" t="s">
        <v>8</v>
      </c>
      <c r="D87" s="10">
        <v>1</v>
      </c>
      <c r="E87" s="11"/>
      <c r="F87" s="11"/>
      <c r="G87" s="11"/>
    </row>
    <row r="88" spans="1:7" ht="54" customHeight="1" x14ac:dyDescent="0.25">
      <c r="A88" s="51">
        <v>84</v>
      </c>
      <c r="B88" s="8" t="s">
        <v>346</v>
      </c>
      <c r="C88" s="10" t="s">
        <v>8</v>
      </c>
      <c r="D88" s="10">
        <v>41</v>
      </c>
      <c r="E88" s="11"/>
      <c r="F88" s="11"/>
      <c r="G88" s="11"/>
    </row>
    <row r="89" spans="1:7" ht="54.75" customHeight="1" x14ac:dyDescent="0.25">
      <c r="A89" s="51">
        <v>85</v>
      </c>
      <c r="B89" s="8" t="s">
        <v>347</v>
      </c>
      <c r="C89" s="10" t="s">
        <v>8</v>
      </c>
      <c r="D89" s="10">
        <v>1</v>
      </c>
      <c r="E89" s="11"/>
      <c r="F89" s="11"/>
      <c r="G89" s="11"/>
    </row>
    <row r="90" spans="1:7" ht="129" x14ac:dyDescent="0.25">
      <c r="A90" s="51">
        <v>86</v>
      </c>
      <c r="B90" s="8" t="s">
        <v>348</v>
      </c>
      <c r="C90" s="10" t="s">
        <v>11</v>
      </c>
      <c r="D90" s="10">
        <v>1</v>
      </c>
      <c r="E90" s="11"/>
      <c r="F90" s="11"/>
      <c r="G90" s="11"/>
    </row>
    <row r="91" spans="1:7" ht="121.5" customHeight="1" x14ac:dyDescent="0.25">
      <c r="A91" s="51">
        <v>87</v>
      </c>
      <c r="B91" s="8" t="s">
        <v>349</v>
      </c>
      <c r="C91" s="10" t="s">
        <v>8</v>
      </c>
      <c r="D91" s="10">
        <v>150</v>
      </c>
      <c r="E91" s="11"/>
      <c r="F91" s="11"/>
      <c r="G91" s="11"/>
    </row>
    <row r="92" spans="1:7" ht="73.5" customHeight="1" x14ac:dyDescent="0.25">
      <c r="A92" s="51">
        <v>88</v>
      </c>
      <c r="B92" s="8" t="s">
        <v>350</v>
      </c>
      <c r="C92" s="10" t="s">
        <v>8</v>
      </c>
      <c r="D92" s="10">
        <v>10</v>
      </c>
      <c r="E92" s="11"/>
      <c r="F92" s="11"/>
      <c r="G92" s="11"/>
    </row>
    <row r="93" spans="1:7" ht="127.5" customHeight="1" x14ac:dyDescent="0.25">
      <c r="A93" s="51">
        <v>89</v>
      </c>
      <c r="B93" s="53" t="s">
        <v>351</v>
      </c>
      <c r="C93" s="10" t="s">
        <v>8</v>
      </c>
      <c r="D93" s="10">
        <v>5</v>
      </c>
      <c r="E93" s="11"/>
      <c r="F93" s="11"/>
      <c r="G93" s="11"/>
    </row>
    <row r="94" spans="1:7" ht="72" customHeight="1" x14ac:dyDescent="0.25">
      <c r="A94" s="51">
        <v>90</v>
      </c>
      <c r="B94" s="8" t="s">
        <v>352</v>
      </c>
      <c r="C94" s="10" t="s">
        <v>8</v>
      </c>
      <c r="D94" s="10">
        <v>1</v>
      </c>
      <c r="E94" s="11"/>
      <c r="F94" s="11"/>
      <c r="G94" s="11"/>
    </row>
    <row r="95" spans="1:7" ht="39.75" customHeight="1" x14ac:dyDescent="0.25">
      <c r="A95" s="51">
        <v>91</v>
      </c>
      <c r="B95" s="8" t="s">
        <v>353</v>
      </c>
      <c r="C95" s="45" t="s">
        <v>354</v>
      </c>
      <c r="D95" s="8">
        <v>200</v>
      </c>
      <c r="E95" s="46"/>
      <c r="F95" s="11"/>
      <c r="G95" s="11"/>
    </row>
    <row r="96" spans="1:7" ht="259.5" customHeight="1" x14ac:dyDescent="0.25">
      <c r="A96" s="51">
        <v>92</v>
      </c>
      <c r="B96" s="14" t="s">
        <v>355</v>
      </c>
      <c r="C96" s="45" t="s">
        <v>8</v>
      </c>
      <c r="D96" s="8">
        <f>2+2+1+3</f>
        <v>8</v>
      </c>
      <c r="E96" s="46"/>
      <c r="F96" s="11"/>
      <c r="G96" s="11"/>
    </row>
    <row r="97" spans="1:7" ht="63" customHeight="1" x14ac:dyDescent="0.25">
      <c r="A97" s="51">
        <v>93</v>
      </c>
      <c r="B97" s="8" t="s">
        <v>356</v>
      </c>
      <c r="C97" s="10" t="s">
        <v>8</v>
      </c>
      <c r="D97" s="10">
        <v>4</v>
      </c>
      <c r="E97" s="11"/>
      <c r="F97" s="11"/>
      <c r="G97" s="11"/>
    </row>
    <row r="98" spans="1:7" ht="86.25" customHeight="1" x14ac:dyDescent="0.25">
      <c r="A98" s="51">
        <v>94</v>
      </c>
      <c r="B98" s="12" t="s">
        <v>357</v>
      </c>
      <c r="C98" s="10" t="s">
        <v>8</v>
      </c>
      <c r="D98" s="10">
        <v>4</v>
      </c>
      <c r="E98" s="11"/>
      <c r="F98" s="11"/>
      <c r="G98" s="11"/>
    </row>
    <row r="99" spans="1:7" ht="313.5" customHeight="1" x14ac:dyDescent="0.25">
      <c r="A99" s="51">
        <v>95</v>
      </c>
      <c r="B99" s="8" t="s">
        <v>358</v>
      </c>
      <c r="C99" s="10" t="s">
        <v>8</v>
      </c>
      <c r="D99" s="10">
        <f>2+1+1</f>
        <v>4</v>
      </c>
      <c r="E99" s="11"/>
      <c r="F99" s="11"/>
      <c r="G99" s="11"/>
    </row>
    <row r="100" spans="1:7" ht="76.5" customHeight="1" x14ac:dyDescent="0.25">
      <c r="A100" s="51">
        <v>96</v>
      </c>
      <c r="B100" s="8" t="s">
        <v>359</v>
      </c>
      <c r="C100" s="10" t="s">
        <v>8</v>
      </c>
      <c r="D100" s="10">
        <f>3+1+1</f>
        <v>5</v>
      </c>
      <c r="E100" s="11"/>
      <c r="F100" s="11"/>
      <c r="G100" s="11"/>
    </row>
    <row r="101" spans="1:7" ht="122.25" customHeight="1" x14ac:dyDescent="0.25">
      <c r="A101" s="51">
        <v>97</v>
      </c>
      <c r="B101" s="8" t="s">
        <v>360</v>
      </c>
      <c r="C101" s="10" t="s">
        <v>8</v>
      </c>
      <c r="D101" s="10">
        <f>2+3+1</f>
        <v>6</v>
      </c>
      <c r="E101" s="11"/>
      <c r="F101" s="11"/>
      <c r="G101" s="11"/>
    </row>
    <row r="102" spans="1:7" ht="84.75" customHeight="1" x14ac:dyDescent="0.25">
      <c r="A102" s="44">
        <v>98</v>
      </c>
      <c r="B102" s="8" t="s">
        <v>361</v>
      </c>
      <c r="C102" s="45" t="s">
        <v>8</v>
      </c>
      <c r="D102" s="8">
        <v>2</v>
      </c>
      <c r="E102" s="46"/>
      <c r="F102" s="46"/>
      <c r="G102" s="46"/>
    </row>
    <row r="103" spans="1:7" ht="59.25" customHeight="1" x14ac:dyDescent="0.25">
      <c r="A103" s="51">
        <v>99</v>
      </c>
      <c r="B103" s="8" t="s">
        <v>362</v>
      </c>
      <c r="C103" s="10" t="s">
        <v>8</v>
      </c>
      <c r="D103" s="10">
        <f>3+3+1</f>
        <v>7</v>
      </c>
      <c r="E103" s="11"/>
      <c r="F103" s="11"/>
      <c r="G103" s="11"/>
    </row>
    <row r="104" spans="1:7" ht="43.5" x14ac:dyDescent="0.25">
      <c r="A104" s="51">
        <v>100</v>
      </c>
      <c r="B104" s="14" t="s">
        <v>363</v>
      </c>
      <c r="C104" s="45" t="s">
        <v>8</v>
      </c>
      <c r="D104" s="8">
        <f>3+1+3</f>
        <v>7</v>
      </c>
      <c r="E104" s="46"/>
      <c r="F104" s="11"/>
      <c r="G104" s="11"/>
    </row>
    <row r="105" spans="1:7" ht="371.25" customHeight="1" x14ac:dyDescent="0.25">
      <c r="A105" s="51">
        <v>101</v>
      </c>
      <c r="B105" s="54" t="s">
        <v>398</v>
      </c>
      <c r="C105" s="10" t="s">
        <v>12</v>
      </c>
      <c r="D105" s="10">
        <v>16</v>
      </c>
      <c r="E105" s="11"/>
      <c r="F105" s="11"/>
      <c r="G105" s="11"/>
    </row>
    <row r="106" spans="1:7" ht="138.75" customHeight="1" x14ac:dyDescent="0.25">
      <c r="A106" s="51">
        <v>102</v>
      </c>
      <c r="B106" s="8" t="s">
        <v>364</v>
      </c>
      <c r="C106" s="10" t="s">
        <v>12</v>
      </c>
      <c r="D106" s="10">
        <v>3</v>
      </c>
      <c r="E106" s="11"/>
      <c r="F106" s="11"/>
      <c r="G106" s="11"/>
    </row>
    <row r="107" spans="1:7" ht="113.25" customHeight="1" x14ac:dyDescent="0.25">
      <c r="A107" s="51">
        <v>103</v>
      </c>
      <c r="B107" s="8" t="s">
        <v>365</v>
      </c>
      <c r="C107" s="10" t="s">
        <v>10</v>
      </c>
      <c r="D107" s="10">
        <v>1</v>
      </c>
      <c r="E107" s="11"/>
      <c r="F107" s="11"/>
      <c r="G107" s="11"/>
    </row>
    <row r="108" spans="1:7" ht="114.75" x14ac:dyDescent="0.25">
      <c r="A108" s="51">
        <v>104</v>
      </c>
      <c r="B108" s="8" t="s">
        <v>366</v>
      </c>
      <c r="C108" s="10" t="s">
        <v>12</v>
      </c>
      <c r="D108" s="10">
        <v>1</v>
      </c>
      <c r="E108" s="11"/>
      <c r="F108" s="11"/>
      <c r="G108" s="11"/>
    </row>
    <row r="109" spans="1:7" ht="119.25" customHeight="1" x14ac:dyDescent="0.25">
      <c r="A109" s="51">
        <v>105</v>
      </c>
      <c r="B109" s="14" t="s">
        <v>367</v>
      </c>
      <c r="C109" s="45" t="s">
        <v>10</v>
      </c>
      <c r="D109" s="8">
        <v>13</v>
      </c>
      <c r="E109" s="46"/>
      <c r="F109" s="11"/>
      <c r="G109" s="11"/>
    </row>
    <row r="110" spans="1:7" ht="137.25" customHeight="1" x14ac:dyDescent="0.25">
      <c r="A110" s="51">
        <v>106</v>
      </c>
      <c r="B110" s="55" t="s">
        <v>368</v>
      </c>
      <c r="C110" s="56" t="s">
        <v>11</v>
      </c>
      <c r="D110" s="56">
        <v>1</v>
      </c>
      <c r="E110" s="57"/>
      <c r="F110" s="11"/>
      <c r="G110" s="11"/>
    </row>
    <row r="111" spans="1:7" ht="371.25" customHeight="1" x14ac:dyDescent="0.25">
      <c r="A111" s="51">
        <v>107</v>
      </c>
      <c r="B111" s="14" t="s">
        <v>397</v>
      </c>
      <c r="C111" s="45" t="s">
        <v>8</v>
      </c>
      <c r="D111" s="8">
        <v>1</v>
      </c>
      <c r="E111" s="46"/>
      <c r="F111" s="11"/>
      <c r="G111" s="11"/>
    </row>
    <row r="112" spans="1:7" ht="49.5" customHeight="1" x14ac:dyDescent="0.25">
      <c r="A112" s="51">
        <v>108</v>
      </c>
      <c r="B112" s="8" t="s">
        <v>369</v>
      </c>
      <c r="C112" s="10" t="s">
        <v>8</v>
      </c>
      <c r="D112" s="10">
        <f>15+3+5+1+1</f>
        <v>25</v>
      </c>
      <c r="E112" s="11"/>
      <c r="F112" s="11"/>
      <c r="G112" s="11"/>
    </row>
    <row r="113" spans="1:7" ht="43.5" x14ac:dyDescent="0.25">
      <c r="A113" s="51">
        <v>109</v>
      </c>
      <c r="B113" s="47" t="s">
        <v>370</v>
      </c>
      <c r="C113" s="10" t="s">
        <v>8</v>
      </c>
      <c r="D113" s="10">
        <v>1</v>
      </c>
      <c r="E113" s="11"/>
      <c r="F113" s="11"/>
      <c r="G113" s="11"/>
    </row>
    <row r="114" spans="1:7" ht="43.5" x14ac:dyDescent="0.25">
      <c r="A114" s="51">
        <v>110</v>
      </c>
      <c r="B114" s="8" t="s">
        <v>371</v>
      </c>
      <c r="C114" s="10" t="s">
        <v>8</v>
      </c>
      <c r="D114" s="10">
        <f>3+1+1</f>
        <v>5</v>
      </c>
      <c r="E114" s="11"/>
      <c r="F114" s="11"/>
      <c r="G114" s="11"/>
    </row>
    <row r="115" spans="1:7" ht="86.25" x14ac:dyDescent="0.25">
      <c r="A115" s="51">
        <v>111</v>
      </c>
      <c r="B115" s="8" t="s">
        <v>372</v>
      </c>
      <c r="C115" s="10" t="s">
        <v>8</v>
      </c>
      <c r="D115" s="10">
        <v>1</v>
      </c>
      <c r="E115" s="11"/>
      <c r="F115" s="11"/>
      <c r="G115" s="11"/>
    </row>
    <row r="116" spans="1:7" ht="57.75" x14ac:dyDescent="0.25">
      <c r="A116" s="51">
        <v>112</v>
      </c>
      <c r="B116" s="8" t="s">
        <v>373</v>
      </c>
      <c r="C116" s="10" t="s">
        <v>8</v>
      </c>
      <c r="D116" s="10">
        <f>1+15+3+5+1+2+1+8</f>
        <v>36</v>
      </c>
      <c r="E116" s="11"/>
      <c r="F116" s="11"/>
      <c r="G116" s="11"/>
    </row>
    <row r="117" spans="1:7" ht="86.25" x14ac:dyDescent="0.25">
      <c r="A117" s="51">
        <v>113</v>
      </c>
      <c r="B117" s="8" t="s">
        <v>374</v>
      </c>
      <c r="C117" s="10" t="s">
        <v>8</v>
      </c>
      <c r="D117" s="10">
        <v>3</v>
      </c>
      <c r="E117" s="11"/>
      <c r="F117" s="11"/>
      <c r="G117" s="11"/>
    </row>
    <row r="118" spans="1:7" ht="39.75" customHeight="1" x14ac:dyDescent="0.25">
      <c r="A118" s="51">
        <v>114</v>
      </c>
      <c r="B118" s="8" t="s">
        <v>375</v>
      </c>
      <c r="C118" s="10" t="s">
        <v>8</v>
      </c>
      <c r="D118" s="10">
        <v>1</v>
      </c>
      <c r="E118" s="11"/>
      <c r="F118" s="11"/>
      <c r="G118" s="11"/>
    </row>
    <row r="119" spans="1:7" ht="86.25" x14ac:dyDescent="0.25">
      <c r="A119" s="51">
        <v>115</v>
      </c>
      <c r="B119" s="8" t="s">
        <v>376</v>
      </c>
      <c r="C119" s="10" t="s">
        <v>8</v>
      </c>
      <c r="D119" s="10">
        <f>1+3</f>
        <v>4</v>
      </c>
      <c r="E119" s="11"/>
      <c r="F119" s="11"/>
      <c r="G119" s="11"/>
    </row>
    <row r="120" spans="1:7" ht="72" x14ac:dyDescent="0.25">
      <c r="A120" s="51">
        <v>116</v>
      </c>
      <c r="B120" s="8" t="s">
        <v>377</v>
      </c>
      <c r="C120" s="10" t="s">
        <v>8</v>
      </c>
      <c r="D120" s="10">
        <f>1+3+1+1</f>
        <v>6</v>
      </c>
      <c r="E120" s="11"/>
      <c r="F120" s="11"/>
      <c r="G120" s="11"/>
    </row>
    <row r="121" spans="1:7" ht="72" x14ac:dyDescent="0.25">
      <c r="A121" s="51">
        <v>117</v>
      </c>
      <c r="B121" s="8" t="s">
        <v>378</v>
      </c>
      <c r="C121" s="10" t="s">
        <v>8</v>
      </c>
      <c r="D121" s="10">
        <v>1</v>
      </c>
      <c r="E121" s="11"/>
      <c r="F121" s="11"/>
      <c r="G121" s="11"/>
    </row>
    <row r="122" spans="1:7" ht="43.5" x14ac:dyDescent="0.25">
      <c r="A122" s="44">
        <v>118</v>
      </c>
      <c r="B122" s="8" t="s">
        <v>379</v>
      </c>
      <c r="C122" s="45" t="s">
        <v>8</v>
      </c>
      <c r="D122" s="8">
        <v>1</v>
      </c>
      <c r="E122" s="46"/>
      <c r="F122" s="46"/>
      <c r="G122" s="46"/>
    </row>
    <row r="123" spans="1:7" ht="65.25" customHeight="1" x14ac:dyDescent="0.25">
      <c r="A123" s="51">
        <v>119</v>
      </c>
      <c r="B123" s="8" t="s">
        <v>380</v>
      </c>
      <c r="C123" s="10" t="s">
        <v>8</v>
      </c>
      <c r="D123" s="10">
        <v>1</v>
      </c>
      <c r="E123" s="11"/>
      <c r="F123" s="11"/>
      <c r="G123" s="11"/>
    </row>
    <row r="124" spans="1:7" ht="57.75" x14ac:dyDescent="0.25">
      <c r="A124" s="51">
        <v>120</v>
      </c>
      <c r="B124" s="8" t="s">
        <v>381</v>
      </c>
      <c r="C124" s="10" t="s">
        <v>8</v>
      </c>
      <c r="D124" s="10">
        <v>1</v>
      </c>
      <c r="E124" s="11"/>
      <c r="F124" s="11"/>
      <c r="G124" s="11"/>
    </row>
    <row r="125" spans="1:7" ht="50.25" customHeight="1" x14ac:dyDescent="0.25">
      <c r="A125" s="51">
        <v>121</v>
      </c>
      <c r="B125" s="8" t="s">
        <v>382</v>
      </c>
      <c r="C125" s="10" t="s">
        <v>8</v>
      </c>
      <c r="D125" s="10">
        <v>1</v>
      </c>
      <c r="E125" s="11"/>
      <c r="F125" s="11"/>
      <c r="G125" s="11"/>
    </row>
    <row r="126" spans="1:7" ht="100.5" x14ac:dyDescent="0.25">
      <c r="A126" s="51">
        <v>122</v>
      </c>
      <c r="B126" s="8" t="s">
        <v>383</v>
      </c>
      <c r="C126" s="10" t="s">
        <v>8</v>
      </c>
      <c r="D126" s="10">
        <v>1</v>
      </c>
      <c r="E126" s="11"/>
      <c r="F126" s="11"/>
      <c r="G126" s="11"/>
    </row>
    <row r="127" spans="1:7" ht="64.5" customHeight="1" x14ac:dyDescent="0.25">
      <c r="A127" s="51">
        <v>123</v>
      </c>
      <c r="B127" s="8" t="s">
        <v>384</v>
      </c>
      <c r="C127" s="10" t="s">
        <v>8</v>
      </c>
      <c r="D127" s="10">
        <v>1</v>
      </c>
      <c r="E127" s="11"/>
      <c r="F127" s="11"/>
      <c r="G127" s="11"/>
    </row>
    <row r="128" spans="1:7" ht="117.75" customHeight="1" x14ac:dyDescent="0.25">
      <c r="A128" s="51">
        <v>124</v>
      </c>
      <c r="B128" s="8" t="s">
        <v>385</v>
      </c>
      <c r="C128" s="45" t="s">
        <v>8</v>
      </c>
      <c r="D128" s="8">
        <v>1</v>
      </c>
      <c r="E128" s="46"/>
      <c r="F128" s="11"/>
      <c r="G128" s="11"/>
    </row>
    <row r="129" spans="1:7" ht="45.75" customHeight="1" x14ac:dyDescent="0.25">
      <c r="A129" s="51">
        <v>125</v>
      </c>
      <c r="B129" s="14" t="s">
        <v>386</v>
      </c>
      <c r="C129" s="45" t="s">
        <v>10</v>
      </c>
      <c r="D129" s="8">
        <v>5</v>
      </c>
      <c r="E129" s="46"/>
      <c r="F129" s="11"/>
      <c r="G129" s="11"/>
    </row>
    <row r="130" spans="1:7" ht="55.5" customHeight="1" x14ac:dyDescent="0.25">
      <c r="A130" s="51">
        <v>126</v>
      </c>
      <c r="B130" s="14" t="s">
        <v>387</v>
      </c>
      <c r="C130" s="45" t="s">
        <v>13</v>
      </c>
      <c r="D130" s="8">
        <v>25</v>
      </c>
      <c r="E130" s="46"/>
      <c r="F130" s="11"/>
      <c r="G130" s="11"/>
    </row>
    <row r="131" spans="1:7" ht="76.5" customHeight="1" x14ac:dyDescent="0.25">
      <c r="A131" s="51">
        <v>127</v>
      </c>
      <c r="B131" s="8" t="s">
        <v>388</v>
      </c>
      <c r="C131" s="10" t="s">
        <v>8</v>
      </c>
      <c r="D131" s="10">
        <v>1</v>
      </c>
      <c r="E131" s="11"/>
      <c r="F131" s="11"/>
      <c r="G131" s="11"/>
    </row>
    <row r="132" spans="1:7" ht="48.75" customHeight="1" x14ac:dyDescent="0.25">
      <c r="A132" s="51">
        <v>128</v>
      </c>
      <c r="B132" s="8" t="s">
        <v>389</v>
      </c>
      <c r="C132" s="10" t="s">
        <v>8</v>
      </c>
      <c r="D132" s="10">
        <v>1</v>
      </c>
      <c r="E132" s="11"/>
      <c r="F132" s="11"/>
      <c r="G132" s="11"/>
    </row>
    <row r="133" spans="1:7" ht="57.75" x14ac:dyDescent="0.25">
      <c r="A133" s="51">
        <v>129</v>
      </c>
      <c r="B133" s="8" t="s">
        <v>390</v>
      </c>
      <c r="C133" s="10" t="s">
        <v>8</v>
      </c>
      <c r="D133" s="10">
        <v>1</v>
      </c>
      <c r="E133" s="11"/>
      <c r="F133" s="11"/>
      <c r="G133" s="11"/>
    </row>
    <row r="134" spans="1:7" ht="57.75" x14ac:dyDescent="0.25">
      <c r="A134" s="51">
        <v>130</v>
      </c>
      <c r="B134" s="8" t="s">
        <v>391</v>
      </c>
      <c r="C134" s="10" t="s">
        <v>8</v>
      </c>
      <c r="D134" s="10">
        <v>15</v>
      </c>
      <c r="E134" s="11"/>
      <c r="F134" s="11"/>
      <c r="G134" s="11"/>
    </row>
    <row r="135" spans="1:7" ht="130.5" customHeight="1" x14ac:dyDescent="0.25">
      <c r="A135" s="51">
        <v>131</v>
      </c>
      <c r="B135" s="14" t="s">
        <v>392</v>
      </c>
      <c r="C135" s="45" t="s">
        <v>8</v>
      </c>
      <c r="D135" s="8">
        <v>1</v>
      </c>
      <c r="E135" s="46"/>
      <c r="F135" s="46"/>
      <c r="G135" s="46"/>
    </row>
    <row r="136" spans="1:7" ht="100.5" x14ac:dyDescent="0.25">
      <c r="A136" s="51">
        <v>132</v>
      </c>
      <c r="B136" s="14" t="s">
        <v>393</v>
      </c>
      <c r="C136" s="45" t="s">
        <v>8</v>
      </c>
      <c r="D136" s="8">
        <v>1</v>
      </c>
      <c r="E136" s="46"/>
      <c r="F136" s="46"/>
      <c r="G136" s="46"/>
    </row>
    <row r="137" spans="1:7" x14ac:dyDescent="0.25">
      <c r="A137" s="60" t="s">
        <v>14</v>
      </c>
      <c r="B137" s="60"/>
      <c r="C137" s="60"/>
      <c r="D137" s="60"/>
      <c r="E137" s="60"/>
      <c r="F137" s="60"/>
      <c r="G137" s="9"/>
    </row>
    <row r="140" spans="1:7" x14ac:dyDescent="0.25">
      <c r="D140" t="s">
        <v>261</v>
      </c>
    </row>
    <row r="141" spans="1:7" x14ac:dyDescent="0.25">
      <c r="D141" t="s">
        <v>262</v>
      </c>
    </row>
    <row r="142" spans="1:7" x14ac:dyDescent="0.25">
      <c r="D142" t="s">
        <v>263</v>
      </c>
    </row>
  </sheetData>
  <autoFilter ref="A4:G135"/>
  <mergeCells count="3">
    <mergeCell ref="A2:G2"/>
    <mergeCell ref="A3:G3"/>
    <mergeCell ref="A137:F137"/>
  </mergeCells>
  <pageMargins left="0.7" right="0.7" top="0.75" bottom="0.75" header="0.51180555555555496" footer="0.51180555555555496"/>
  <pageSetup paperSize="9" scale="88" firstPageNumber="0"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110" zoomScaleNormal="110" workbookViewId="0">
      <pane ySplit="4" topLeftCell="A5" activePane="bottomLeft" state="frozen"/>
      <selection pane="bottomLeft" activeCell="L7" sqref="L7"/>
    </sheetView>
  </sheetViews>
  <sheetFormatPr defaultRowHeight="15" x14ac:dyDescent="0.25"/>
  <cols>
    <col min="1" max="1" width="6.5703125" customWidth="1"/>
    <col min="2" max="2" width="55.5703125" customWidth="1"/>
    <col min="3" max="3" width="8" customWidth="1"/>
    <col min="4" max="4" width="6.85546875" customWidth="1"/>
    <col min="5" max="5" width="11.5703125" customWidth="1"/>
    <col min="6" max="6" width="10.85546875" customWidth="1"/>
    <col min="7" max="7" width="11.85546875" customWidth="1"/>
    <col min="8" max="8" width="12.5703125" customWidth="1"/>
    <col min="9" max="9" width="12.85546875" customWidth="1"/>
    <col min="10" max="10" width="16.42578125" customWidth="1"/>
    <col min="11" max="1025" width="8.7109375" customWidth="1"/>
  </cols>
  <sheetData>
    <row r="1" spans="1:10" ht="29.25" customHeight="1" x14ac:dyDescent="0.25">
      <c r="A1" s="74" t="s">
        <v>17</v>
      </c>
      <c r="B1" s="74"/>
      <c r="C1" s="74"/>
      <c r="D1" s="74"/>
      <c r="E1" s="74"/>
      <c r="F1" s="74"/>
      <c r="G1" s="74"/>
      <c r="H1" s="74"/>
      <c r="I1" s="74"/>
      <c r="J1" s="74"/>
    </row>
    <row r="2" spans="1:10" ht="20.25" customHeight="1" x14ac:dyDescent="0.25">
      <c r="A2" s="75" t="s">
        <v>18</v>
      </c>
      <c r="B2" s="75"/>
      <c r="C2" s="75"/>
      <c r="D2" s="75"/>
      <c r="E2" s="75"/>
      <c r="F2" s="75"/>
      <c r="G2" s="75"/>
      <c r="H2" s="75"/>
      <c r="I2" s="75"/>
      <c r="J2" s="75"/>
    </row>
    <row r="3" spans="1:10" ht="45.75" customHeight="1" x14ac:dyDescent="0.25">
      <c r="A3" s="76" t="s">
        <v>19</v>
      </c>
      <c r="B3" s="76"/>
      <c r="C3" s="76"/>
      <c r="D3" s="76"/>
      <c r="E3" s="76"/>
      <c r="F3" s="76"/>
      <c r="G3" s="76"/>
      <c r="H3" s="76"/>
      <c r="I3" s="76"/>
      <c r="J3" s="76"/>
    </row>
    <row r="4" spans="1:10" ht="55.5" customHeight="1" x14ac:dyDescent="0.25">
      <c r="A4" s="19" t="s">
        <v>1</v>
      </c>
      <c r="B4" s="20" t="s">
        <v>2</v>
      </c>
      <c r="C4" s="21" t="s">
        <v>3</v>
      </c>
      <c r="D4" s="21" t="s">
        <v>4</v>
      </c>
      <c r="E4" s="22" t="s">
        <v>5</v>
      </c>
      <c r="F4" s="22" t="s">
        <v>20</v>
      </c>
      <c r="G4" s="22" t="s">
        <v>6</v>
      </c>
      <c r="H4" s="22" t="s">
        <v>21</v>
      </c>
      <c r="I4" s="22" t="s">
        <v>7</v>
      </c>
      <c r="J4" s="20" t="s">
        <v>22</v>
      </c>
    </row>
    <row r="5" spans="1:10" ht="28.5" customHeight="1" x14ac:dyDescent="0.25">
      <c r="A5" s="71" t="s">
        <v>23</v>
      </c>
      <c r="B5" s="7" t="s">
        <v>24</v>
      </c>
      <c r="C5" s="72" t="s">
        <v>8</v>
      </c>
      <c r="D5" s="72">
        <v>24</v>
      </c>
      <c r="E5" s="70">
        <v>650</v>
      </c>
      <c r="F5" s="73">
        <v>0.08</v>
      </c>
      <c r="G5" s="70">
        <f>E5*(1+F5)</f>
        <v>702</v>
      </c>
      <c r="H5" s="70">
        <f>E5*D5</f>
        <v>15600</v>
      </c>
      <c r="I5" s="70">
        <f>G5*D5</f>
        <v>16848</v>
      </c>
      <c r="J5" s="23" t="s">
        <v>25</v>
      </c>
    </row>
    <row r="6" spans="1:10" x14ac:dyDescent="0.25">
      <c r="A6" s="71"/>
      <c r="B6" s="23" t="s">
        <v>26</v>
      </c>
      <c r="C6" s="72"/>
      <c r="D6" s="72"/>
      <c r="E6" s="70"/>
      <c r="F6" s="73"/>
      <c r="G6" s="70"/>
      <c r="H6" s="70"/>
      <c r="I6" s="70"/>
      <c r="J6" s="23" t="s">
        <v>27</v>
      </c>
    </row>
    <row r="7" spans="1:10" ht="156.75" x14ac:dyDescent="0.25">
      <c r="A7" s="71"/>
      <c r="B7" s="24" t="s">
        <v>28</v>
      </c>
      <c r="C7" s="72"/>
      <c r="D7" s="72"/>
      <c r="E7" s="70"/>
      <c r="F7" s="73"/>
      <c r="G7" s="70"/>
      <c r="H7" s="70"/>
      <c r="I7" s="70"/>
      <c r="J7" s="25"/>
    </row>
    <row r="8" spans="1:10" ht="15" customHeight="1" x14ac:dyDescent="0.25">
      <c r="A8" s="66" t="s">
        <v>29</v>
      </c>
      <c r="B8" s="26" t="s">
        <v>24</v>
      </c>
      <c r="C8" s="67" t="s">
        <v>8</v>
      </c>
      <c r="D8" s="67">
        <v>6</v>
      </c>
      <c r="E8" s="68">
        <v>600</v>
      </c>
      <c r="F8" s="69">
        <v>0.08</v>
      </c>
      <c r="G8" s="68">
        <f>E8*(1+F8)</f>
        <v>648</v>
      </c>
      <c r="H8" s="68">
        <f>E8*D8</f>
        <v>3600</v>
      </c>
      <c r="I8" s="68">
        <f>G8*D8</f>
        <v>3888</v>
      </c>
      <c r="J8" s="72" t="s">
        <v>30</v>
      </c>
    </row>
    <row r="9" spans="1:10" x14ac:dyDescent="0.25">
      <c r="A9" s="66"/>
      <c r="B9" s="23" t="s">
        <v>26</v>
      </c>
      <c r="C9" s="67"/>
      <c r="D9" s="67"/>
      <c r="E9" s="68"/>
      <c r="F9" s="69"/>
      <c r="G9" s="68"/>
      <c r="H9" s="68"/>
      <c r="I9" s="68"/>
      <c r="J9" s="72"/>
    </row>
    <row r="10" spans="1:10" ht="156.75" x14ac:dyDescent="0.25">
      <c r="A10" s="66"/>
      <c r="B10" s="24" t="s">
        <v>28</v>
      </c>
      <c r="C10" s="67"/>
      <c r="D10" s="67"/>
      <c r="E10" s="68"/>
      <c r="F10" s="69"/>
      <c r="G10" s="68"/>
      <c r="H10" s="68"/>
      <c r="I10" s="68"/>
      <c r="J10" s="25"/>
    </row>
    <row r="11" spans="1:10" ht="42.75" customHeight="1" x14ac:dyDescent="0.25">
      <c r="A11" s="71" t="s">
        <v>31</v>
      </c>
      <c r="B11" s="17" t="s">
        <v>32</v>
      </c>
      <c r="C11" s="72" t="s">
        <v>8</v>
      </c>
      <c r="D11" s="72">
        <v>18</v>
      </c>
      <c r="E11" s="70">
        <v>3000</v>
      </c>
      <c r="F11" s="73">
        <v>0.08</v>
      </c>
      <c r="G11" s="70">
        <f>E11*(1+F11)</f>
        <v>3240</v>
      </c>
      <c r="H11" s="70">
        <f>E11*D11</f>
        <v>54000</v>
      </c>
      <c r="I11" s="70">
        <f>G11*D11</f>
        <v>58320</v>
      </c>
      <c r="J11" s="23" t="s">
        <v>33</v>
      </c>
    </row>
    <row r="12" spans="1:10" ht="185.25" x14ac:dyDescent="0.25">
      <c r="A12" s="71"/>
      <c r="B12" s="16" t="s">
        <v>34</v>
      </c>
      <c r="C12" s="72"/>
      <c r="D12" s="72"/>
      <c r="E12" s="70"/>
      <c r="F12" s="73"/>
      <c r="G12" s="70"/>
      <c r="H12" s="70"/>
      <c r="I12" s="70"/>
      <c r="J12" s="24" t="s">
        <v>35</v>
      </c>
    </row>
    <row r="13" spans="1:10" ht="28.5" customHeight="1" x14ac:dyDescent="0.25">
      <c r="A13" s="71" t="s">
        <v>36</v>
      </c>
      <c r="B13" s="17" t="s">
        <v>32</v>
      </c>
      <c r="C13" s="72" t="s">
        <v>8</v>
      </c>
      <c r="D13" s="72">
        <v>5</v>
      </c>
      <c r="E13" s="70">
        <v>3600</v>
      </c>
      <c r="F13" s="73">
        <v>0.08</v>
      </c>
      <c r="G13" s="70">
        <f>E13*(1+F13)</f>
        <v>3888.0000000000005</v>
      </c>
      <c r="H13" s="70">
        <f>E13*D13</f>
        <v>18000</v>
      </c>
      <c r="I13" s="70">
        <f>G13*D13</f>
        <v>19440.000000000004</v>
      </c>
      <c r="J13" s="27" t="s">
        <v>37</v>
      </c>
    </row>
    <row r="14" spans="1:10" ht="185.25" x14ac:dyDescent="0.25">
      <c r="A14" s="71"/>
      <c r="B14" s="13" t="s">
        <v>34</v>
      </c>
      <c r="C14" s="72"/>
      <c r="D14" s="72"/>
      <c r="E14" s="70"/>
      <c r="F14" s="73"/>
      <c r="G14" s="70"/>
      <c r="H14" s="70"/>
      <c r="I14" s="70"/>
      <c r="J14" s="24"/>
    </row>
    <row r="15" spans="1:10" ht="30" customHeight="1" x14ac:dyDescent="0.25">
      <c r="A15" s="71" t="s">
        <v>38</v>
      </c>
      <c r="B15" s="7" t="s">
        <v>39</v>
      </c>
      <c r="C15" s="67" t="s">
        <v>8</v>
      </c>
      <c r="D15" s="72">
        <v>12</v>
      </c>
      <c r="E15" s="70">
        <v>3400</v>
      </c>
      <c r="F15" s="73">
        <v>0.08</v>
      </c>
      <c r="G15" s="70">
        <f>E15*(1+F15)</f>
        <v>3672.0000000000005</v>
      </c>
      <c r="H15" s="70">
        <f>E15*D15</f>
        <v>40800</v>
      </c>
      <c r="I15" s="70">
        <f>G15*D15</f>
        <v>44064.000000000007</v>
      </c>
      <c r="J15" s="23" t="s">
        <v>40</v>
      </c>
    </row>
    <row r="16" spans="1:10" ht="213.75" x14ac:dyDescent="0.25">
      <c r="A16" s="71"/>
      <c r="B16" s="25" t="s">
        <v>41</v>
      </c>
      <c r="C16" s="67"/>
      <c r="D16" s="72"/>
      <c r="E16" s="70"/>
      <c r="F16" s="73"/>
      <c r="G16" s="70"/>
      <c r="H16" s="70"/>
      <c r="I16" s="70"/>
      <c r="J16" s="24"/>
    </row>
    <row r="17" spans="1:10" ht="45" customHeight="1" x14ac:dyDescent="0.25">
      <c r="A17" s="71" t="s">
        <v>42</v>
      </c>
      <c r="B17" s="7" t="s">
        <v>43</v>
      </c>
      <c r="C17" s="67" t="s">
        <v>8</v>
      </c>
      <c r="D17" s="72">
        <v>5</v>
      </c>
      <c r="E17" s="70">
        <v>4080</v>
      </c>
      <c r="F17" s="73">
        <v>0.08</v>
      </c>
      <c r="G17" s="70">
        <f>E17*(1+F17)</f>
        <v>4406.4000000000005</v>
      </c>
      <c r="H17" s="70">
        <f>E17*D17</f>
        <v>20400</v>
      </c>
      <c r="I17" s="70">
        <f>G17*D17</f>
        <v>22032.000000000004</v>
      </c>
      <c r="J17" s="23" t="s">
        <v>44</v>
      </c>
    </row>
    <row r="18" spans="1:10" ht="213.75" x14ac:dyDescent="0.25">
      <c r="A18" s="71"/>
      <c r="B18" s="25" t="s">
        <v>41</v>
      </c>
      <c r="C18" s="67"/>
      <c r="D18" s="72"/>
      <c r="E18" s="70"/>
      <c r="F18" s="73"/>
      <c r="G18" s="70"/>
      <c r="H18" s="70"/>
      <c r="I18" s="70"/>
      <c r="J18" s="28"/>
    </row>
    <row r="19" spans="1:10" ht="15" customHeight="1" x14ac:dyDescent="0.25">
      <c r="A19" s="66" t="s">
        <v>45</v>
      </c>
      <c r="B19" s="7" t="s">
        <v>46</v>
      </c>
      <c r="C19" s="67" t="s">
        <v>8</v>
      </c>
      <c r="D19" s="67">
        <v>1</v>
      </c>
      <c r="E19" s="68">
        <v>400</v>
      </c>
      <c r="F19" s="69">
        <v>0.08</v>
      </c>
      <c r="G19" s="70">
        <f>E19*(1+F19)</f>
        <v>432</v>
      </c>
      <c r="H19" s="70">
        <f>E19*D19</f>
        <v>400</v>
      </c>
      <c r="I19" s="70">
        <f>G19*D19</f>
        <v>432</v>
      </c>
      <c r="J19" s="63" t="s">
        <v>47</v>
      </c>
    </row>
    <row r="20" spans="1:10" ht="185.25" x14ac:dyDescent="0.25">
      <c r="A20" s="66"/>
      <c r="B20" s="29" t="s">
        <v>48</v>
      </c>
      <c r="C20" s="67"/>
      <c r="D20" s="67"/>
      <c r="E20" s="68"/>
      <c r="F20" s="69"/>
      <c r="G20" s="70"/>
      <c r="H20" s="70"/>
      <c r="I20" s="70"/>
      <c r="J20" s="63"/>
    </row>
    <row r="21" spans="1:10" ht="21" customHeight="1" x14ac:dyDescent="0.25">
      <c r="A21" s="66" t="s">
        <v>49</v>
      </c>
      <c r="B21" s="7" t="s">
        <v>50</v>
      </c>
      <c r="C21" s="67" t="s">
        <v>8</v>
      </c>
      <c r="D21" s="67">
        <v>1</v>
      </c>
      <c r="E21" s="68">
        <v>500</v>
      </c>
      <c r="F21" s="69">
        <v>0.08</v>
      </c>
      <c r="G21" s="68">
        <f>E21*(1+F21)</f>
        <v>540</v>
      </c>
      <c r="H21" s="68">
        <f>E21*D21</f>
        <v>500</v>
      </c>
      <c r="I21" s="68">
        <f>G21*D21</f>
        <v>540</v>
      </c>
      <c r="J21" s="63" t="s">
        <v>47</v>
      </c>
    </row>
    <row r="22" spans="1:10" ht="57" x14ac:dyDescent="0.25">
      <c r="A22" s="66"/>
      <c r="B22" s="23" t="s">
        <v>51</v>
      </c>
      <c r="C22" s="67"/>
      <c r="D22" s="67"/>
      <c r="E22" s="68"/>
      <c r="F22" s="69"/>
      <c r="G22" s="68"/>
      <c r="H22" s="68"/>
      <c r="I22" s="68"/>
      <c r="J22" s="63"/>
    </row>
    <row r="23" spans="1:10" ht="42.75" x14ac:dyDescent="0.25">
      <c r="A23" s="66"/>
      <c r="B23" s="29" t="s">
        <v>52</v>
      </c>
      <c r="C23" s="67"/>
      <c r="D23" s="67"/>
      <c r="E23" s="68"/>
      <c r="F23" s="69"/>
      <c r="G23" s="68"/>
      <c r="H23" s="68"/>
      <c r="I23" s="68"/>
      <c r="J23" s="63"/>
    </row>
    <row r="24" spans="1:10" ht="15.75" customHeight="1" x14ac:dyDescent="0.25">
      <c r="A24" s="61"/>
      <c r="B24" s="61"/>
      <c r="C24" s="61"/>
      <c r="D24" s="61"/>
      <c r="E24" s="61"/>
      <c r="F24" s="61"/>
      <c r="G24" s="61"/>
      <c r="H24" s="62">
        <f>SUM(H5:H23)</f>
        <v>153300</v>
      </c>
      <c r="I24" s="62">
        <f>SUM(I5:I23)</f>
        <v>165564</v>
      </c>
      <c r="J24" s="63"/>
    </row>
    <row r="25" spans="1:10" ht="15" customHeight="1" x14ac:dyDescent="0.25">
      <c r="A25" s="64" t="s">
        <v>53</v>
      </c>
      <c r="B25" s="64"/>
      <c r="C25" s="64"/>
      <c r="D25" s="64"/>
      <c r="E25" s="64"/>
      <c r="F25" s="64"/>
      <c r="G25" s="64"/>
      <c r="H25" s="62"/>
      <c r="I25" s="62"/>
      <c r="J25" s="63"/>
    </row>
    <row r="26" spans="1:10" ht="15.75" customHeight="1" x14ac:dyDescent="0.25">
      <c r="A26" s="65"/>
      <c r="B26" s="65"/>
      <c r="C26" s="65"/>
      <c r="D26" s="65"/>
      <c r="E26" s="65"/>
      <c r="F26" s="65"/>
      <c r="G26" s="65"/>
      <c r="H26" s="62"/>
      <c r="I26" s="62"/>
      <c r="J26" s="63"/>
    </row>
  </sheetData>
  <autoFilter ref="A4:J26"/>
  <mergeCells count="76">
    <mergeCell ref="J8:J9"/>
    <mergeCell ref="A1:J1"/>
    <mergeCell ref="A2:J2"/>
    <mergeCell ref="A3:J3"/>
    <mergeCell ref="A5:A7"/>
    <mergeCell ref="C5:C7"/>
    <mergeCell ref="D5:D7"/>
    <mergeCell ref="E5:E7"/>
    <mergeCell ref="F5:F7"/>
    <mergeCell ref="G5:G7"/>
    <mergeCell ref="H5:H7"/>
    <mergeCell ref="I5:I7"/>
    <mergeCell ref="G11:G12"/>
    <mergeCell ref="H11:H12"/>
    <mergeCell ref="I11:I12"/>
    <mergeCell ref="A8:A10"/>
    <mergeCell ref="C8:C10"/>
    <mergeCell ref="D8:D10"/>
    <mergeCell ref="E8:E10"/>
    <mergeCell ref="A11:A12"/>
    <mergeCell ref="C11:C12"/>
    <mergeCell ref="D11:D12"/>
    <mergeCell ref="E11:E12"/>
    <mergeCell ref="F11:F12"/>
    <mergeCell ref="F8:F10"/>
    <mergeCell ref="G8:G10"/>
    <mergeCell ref="H8:H10"/>
    <mergeCell ref="I8:I10"/>
    <mergeCell ref="G13:G14"/>
    <mergeCell ref="H13:H14"/>
    <mergeCell ref="I13:I14"/>
    <mergeCell ref="A15:A16"/>
    <mergeCell ref="C15:C16"/>
    <mergeCell ref="D15:D16"/>
    <mergeCell ref="E15:E16"/>
    <mergeCell ref="F15:F16"/>
    <mergeCell ref="G15:G16"/>
    <mergeCell ref="H15:H16"/>
    <mergeCell ref="I15:I16"/>
    <mergeCell ref="A13:A14"/>
    <mergeCell ref="C13:C14"/>
    <mergeCell ref="D13:D14"/>
    <mergeCell ref="E13:E14"/>
    <mergeCell ref="F13:F14"/>
    <mergeCell ref="G17:G18"/>
    <mergeCell ref="H17:H18"/>
    <mergeCell ref="I17:I18"/>
    <mergeCell ref="A19:A20"/>
    <mergeCell ref="C19:C20"/>
    <mergeCell ref="D19:D20"/>
    <mergeCell ref="E19:E20"/>
    <mergeCell ref="F19:F20"/>
    <mergeCell ref="G19:G20"/>
    <mergeCell ref="H19:H20"/>
    <mergeCell ref="I19:I20"/>
    <mergeCell ref="A17:A18"/>
    <mergeCell ref="C17:C18"/>
    <mergeCell ref="D17:D18"/>
    <mergeCell ref="E17:E18"/>
    <mergeCell ref="F17:F18"/>
    <mergeCell ref="J19:J20"/>
    <mergeCell ref="A21:A23"/>
    <mergeCell ref="C21:C23"/>
    <mergeCell ref="D21:D23"/>
    <mergeCell ref="E21:E23"/>
    <mergeCell ref="F21:F23"/>
    <mergeCell ref="G21:G23"/>
    <mergeCell ref="H21:H23"/>
    <mergeCell ref="I21:I23"/>
    <mergeCell ref="J21:J23"/>
    <mergeCell ref="A24:G24"/>
    <mergeCell ref="H24:H26"/>
    <mergeCell ref="I24:I26"/>
    <mergeCell ref="J24:J26"/>
    <mergeCell ref="A25:G25"/>
    <mergeCell ref="A26:G26"/>
  </mergeCells>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5"/>
  <sheetViews>
    <sheetView zoomScale="110" zoomScaleNormal="110" workbookViewId="0">
      <pane ySplit="3" topLeftCell="A142" activePane="bottomLeft" state="frozen"/>
      <selection pane="bottomLeft" activeCell="A3" sqref="A3"/>
    </sheetView>
  </sheetViews>
  <sheetFormatPr defaultRowHeight="15" x14ac:dyDescent="0.25"/>
  <cols>
    <col min="1" max="1" width="4.5703125" style="1" customWidth="1"/>
    <col min="2" max="2" width="33.5703125" customWidth="1"/>
    <col min="3" max="3" width="8.7109375" customWidth="1"/>
    <col min="4" max="4" width="7" customWidth="1"/>
    <col min="5" max="5" width="11.85546875" customWidth="1"/>
    <col min="6" max="6" width="9" customWidth="1"/>
    <col min="7" max="7" width="12.140625" customWidth="1"/>
    <col min="8" max="8" width="11.7109375" customWidth="1"/>
    <col min="9" max="9" width="12.5703125" customWidth="1"/>
    <col min="10" max="10" width="17.85546875" customWidth="1"/>
    <col min="11" max="1025" width="8.7109375" customWidth="1"/>
  </cols>
  <sheetData>
    <row r="1" spans="1:10" ht="23.25" customHeight="1" x14ac:dyDescent="0.25">
      <c r="A1" s="84" t="s">
        <v>17</v>
      </c>
      <c r="B1" s="84"/>
      <c r="C1" s="84"/>
      <c r="D1" s="84"/>
      <c r="E1" s="84"/>
      <c r="F1" s="84"/>
      <c r="G1" s="84"/>
      <c r="H1" s="84"/>
      <c r="I1" s="84"/>
      <c r="J1" s="84"/>
    </row>
    <row r="2" spans="1:10" ht="21.75" customHeight="1" x14ac:dyDescent="0.25">
      <c r="A2" s="85" t="s">
        <v>54</v>
      </c>
      <c r="B2" s="85"/>
      <c r="C2" s="85"/>
      <c r="D2" s="85"/>
      <c r="E2" s="85"/>
      <c r="F2" s="85"/>
      <c r="G2" s="85"/>
      <c r="H2" s="85"/>
      <c r="I2" s="85"/>
      <c r="J2" s="85"/>
    </row>
    <row r="3" spans="1:10" ht="32.25" customHeight="1" x14ac:dyDescent="0.25">
      <c r="A3" s="15" t="s">
        <v>1</v>
      </c>
      <c r="B3" s="4" t="s">
        <v>2</v>
      </c>
      <c r="C3" s="5" t="s">
        <v>3</v>
      </c>
      <c r="D3" s="31" t="s">
        <v>4</v>
      </c>
      <c r="E3" s="5" t="s">
        <v>5</v>
      </c>
      <c r="F3" s="5" t="s">
        <v>20</v>
      </c>
      <c r="G3" s="5" t="s">
        <v>6</v>
      </c>
      <c r="H3" s="4" t="s">
        <v>21</v>
      </c>
      <c r="I3" s="5" t="s">
        <v>7</v>
      </c>
      <c r="J3" s="4" t="s">
        <v>22</v>
      </c>
    </row>
    <row r="4" spans="1:10" ht="42.75" customHeight="1" x14ac:dyDescent="0.25">
      <c r="A4" s="86" t="s">
        <v>23</v>
      </c>
      <c r="B4" s="7" t="s">
        <v>55</v>
      </c>
      <c r="C4" s="72" t="s">
        <v>13</v>
      </c>
      <c r="D4" s="72">
        <v>30</v>
      </c>
      <c r="E4" s="70">
        <v>320</v>
      </c>
      <c r="F4" s="73">
        <v>0.08</v>
      </c>
      <c r="G4" s="70">
        <f>E4*(1+F4)</f>
        <v>345.6</v>
      </c>
      <c r="H4" s="70">
        <f>E4*D4</f>
        <v>9600</v>
      </c>
      <c r="I4" s="70">
        <f>G4*D4</f>
        <v>10368</v>
      </c>
      <c r="J4" s="32" t="s">
        <v>56</v>
      </c>
    </row>
    <row r="5" spans="1:10" ht="85.5" x14ac:dyDescent="0.25">
      <c r="A5" s="86"/>
      <c r="B5" s="23" t="s">
        <v>57</v>
      </c>
      <c r="C5" s="72"/>
      <c r="D5" s="72"/>
      <c r="E5" s="70"/>
      <c r="F5" s="73"/>
      <c r="G5" s="70"/>
      <c r="H5" s="70"/>
      <c r="I5" s="70"/>
      <c r="J5" s="32" t="s">
        <v>58</v>
      </c>
    </row>
    <row r="6" spans="1:10" x14ac:dyDescent="0.25">
      <c r="A6" s="86"/>
      <c r="B6" s="32"/>
      <c r="C6" s="72"/>
      <c r="D6" s="72"/>
      <c r="E6" s="70"/>
      <c r="F6" s="73"/>
      <c r="G6" s="70"/>
      <c r="H6" s="70"/>
      <c r="I6" s="70"/>
      <c r="J6" s="33" t="s">
        <v>59</v>
      </c>
    </row>
    <row r="7" spans="1:10" ht="30" customHeight="1" x14ac:dyDescent="0.25">
      <c r="A7" s="78" t="s">
        <v>53</v>
      </c>
      <c r="B7" s="78"/>
      <c r="C7" s="78"/>
      <c r="D7" s="78"/>
      <c r="E7" s="78"/>
      <c r="F7" s="78"/>
      <c r="G7" s="78"/>
      <c r="H7" s="83">
        <f>SUM(H4)</f>
        <v>9600</v>
      </c>
      <c r="I7" s="83">
        <f>SUM(I4)</f>
        <v>10368</v>
      </c>
      <c r="J7" s="63"/>
    </row>
    <row r="8" spans="1:10" ht="15" customHeight="1" x14ac:dyDescent="0.25">
      <c r="A8" s="78"/>
      <c r="B8" s="78"/>
      <c r="C8" s="78"/>
      <c r="D8" s="78"/>
      <c r="E8" s="78"/>
      <c r="F8" s="78"/>
      <c r="G8" s="78"/>
      <c r="H8" s="83"/>
      <c r="I8" s="83"/>
      <c r="J8" s="63"/>
    </row>
    <row r="9" spans="1:10" x14ac:dyDescent="0.25">
      <c r="A9" s="78"/>
      <c r="B9" s="78"/>
      <c r="C9" s="78"/>
      <c r="D9" s="78"/>
      <c r="E9" s="78"/>
      <c r="F9" s="78"/>
      <c r="G9" s="78"/>
      <c r="H9" s="83"/>
      <c r="I9" s="83"/>
      <c r="J9" s="63"/>
    </row>
    <row r="10" spans="1:10" ht="15" customHeight="1" x14ac:dyDescent="0.25">
      <c r="A10" s="66" t="s">
        <v>60</v>
      </c>
      <c r="B10" s="7" t="s">
        <v>61</v>
      </c>
      <c r="C10" s="67" t="s">
        <v>15</v>
      </c>
      <c r="D10" s="67">
        <v>15</v>
      </c>
      <c r="E10" s="68">
        <v>600</v>
      </c>
      <c r="F10" s="69">
        <v>0.23</v>
      </c>
      <c r="G10" s="68">
        <f>E10*(1+F10)</f>
        <v>738</v>
      </c>
      <c r="H10" s="68">
        <f>E10*D10</f>
        <v>9000</v>
      </c>
      <c r="I10" s="68">
        <f>G10*D10</f>
        <v>11070</v>
      </c>
      <c r="J10" s="81" t="s">
        <v>62</v>
      </c>
    </row>
    <row r="11" spans="1:10" ht="173.25" x14ac:dyDescent="0.25">
      <c r="A11" s="66"/>
      <c r="B11" s="23" t="s">
        <v>63</v>
      </c>
      <c r="C11" s="67"/>
      <c r="D11" s="67"/>
      <c r="E11" s="68"/>
      <c r="F11" s="69"/>
      <c r="G11" s="68"/>
      <c r="H11" s="68"/>
      <c r="I11" s="68"/>
      <c r="J11" s="81"/>
    </row>
    <row r="12" spans="1:10" ht="159.75" x14ac:dyDescent="0.25">
      <c r="A12" s="66"/>
      <c r="B12" s="24" t="s">
        <v>64</v>
      </c>
      <c r="C12" s="67"/>
      <c r="D12" s="67"/>
      <c r="E12" s="68"/>
      <c r="F12" s="69"/>
      <c r="G12" s="68"/>
      <c r="H12" s="68"/>
      <c r="I12" s="68"/>
      <c r="J12" s="33" t="s">
        <v>59</v>
      </c>
    </row>
    <row r="13" spans="1:10" ht="28.5" customHeight="1" x14ac:dyDescent="0.25">
      <c r="A13" s="71" t="s">
        <v>65</v>
      </c>
      <c r="B13" s="7" t="s">
        <v>61</v>
      </c>
      <c r="C13" s="72" t="s">
        <v>15</v>
      </c>
      <c r="D13" s="72">
        <v>3</v>
      </c>
      <c r="E13" s="70">
        <v>600</v>
      </c>
      <c r="F13" s="73">
        <v>0.23</v>
      </c>
      <c r="G13" s="68">
        <f>E13*(1+F13)</f>
        <v>738</v>
      </c>
      <c r="H13" s="68">
        <f>E13*D13</f>
        <v>1800</v>
      </c>
      <c r="I13" s="68">
        <f>G13*D13</f>
        <v>2214</v>
      </c>
      <c r="J13" s="32" t="s">
        <v>66</v>
      </c>
    </row>
    <row r="14" spans="1:10" ht="174" x14ac:dyDescent="0.25">
      <c r="A14" s="71"/>
      <c r="B14" s="34" t="s">
        <v>67</v>
      </c>
      <c r="C14" s="72"/>
      <c r="D14" s="72"/>
      <c r="E14" s="70"/>
      <c r="F14" s="73"/>
      <c r="G14" s="68"/>
      <c r="H14" s="68"/>
      <c r="I14" s="68"/>
      <c r="J14" s="32"/>
    </row>
    <row r="15" spans="1:10" ht="159.94999999999999" customHeight="1" x14ac:dyDescent="0.25">
      <c r="A15" s="71"/>
      <c r="B15" s="35" t="s">
        <v>68</v>
      </c>
      <c r="C15" s="72"/>
      <c r="D15" s="72"/>
      <c r="E15" s="70"/>
      <c r="F15" s="73"/>
      <c r="G15" s="68"/>
      <c r="H15" s="68"/>
      <c r="I15" s="68"/>
      <c r="J15" s="25" t="s">
        <v>59</v>
      </c>
    </row>
    <row r="16" spans="1:10" ht="15" customHeight="1" x14ac:dyDescent="0.25">
      <c r="A16" s="71" t="s">
        <v>69</v>
      </c>
      <c r="B16" s="7" t="s">
        <v>61</v>
      </c>
      <c r="C16" s="72" t="s">
        <v>15</v>
      </c>
      <c r="D16" s="72">
        <v>5</v>
      </c>
      <c r="E16" s="70">
        <v>600</v>
      </c>
      <c r="F16" s="73">
        <v>0.23</v>
      </c>
      <c r="G16" s="68">
        <f>E16*(1+F16)</f>
        <v>738</v>
      </c>
      <c r="H16" s="68">
        <f>E16*D16</f>
        <v>3000</v>
      </c>
      <c r="I16" s="68">
        <f>G16*D16</f>
        <v>3690</v>
      </c>
      <c r="J16" s="32" t="s">
        <v>70</v>
      </c>
    </row>
    <row r="17" spans="1:10" ht="174" x14ac:dyDescent="0.25">
      <c r="A17" s="71"/>
      <c r="B17" s="34" t="s">
        <v>67</v>
      </c>
      <c r="C17" s="72"/>
      <c r="D17" s="72"/>
      <c r="E17" s="70"/>
      <c r="F17" s="73"/>
      <c r="G17" s="68"/>
      <c r="H17" s="68"/>
      <c r="I17" s="68"/>
      <c r="J17" s="32" t="s">
        <v>59</v>
      </c>
    </row>
    <row r="18" spans="1:10" ht="159.75" x14ac:dyDescent="0.25">
      <c r="A18" s="71"/>
      <c r="B18" s="36" t="s">
        <v>68</v>
      </c>
      <c r="C18" s="72"/>
      <c r="D18" s="72"/>
      <c r="E18" s="70"/>
      <c r="F18" s="73"/>
      <c r="G18" s="68"/>
      <c r="H18" s="68"/>
      <c r="I18" s="68"/>
      <c r="J18" s="32"/>
    </row>
    <row r="19" spans="1:10" ht="15" customHeight="1" x14ac:dyDescent="0.25">
      <c r="A19" s="71" t="s">
        <v>71</v>
      </c>
      <c r="B19" s="7" t="s">
        <v>61</v>
      </c>
      <c r="C19" s="72" t="s">
        <v>15</v>
      </c>
      <c r="D19" s="72">
        <v>3</v>
      </c>
      <c r="E19" s="70">
        <v>600</v>
      </c>
      <c r="F19" s="73">
        <v>0.23</v>
      </c>
      <c r="G19" s="68">
        <f>E19*(1+F19)</f>
        <v>738</v>
      </c>
      <c r="H19" s="68">
        <f>E19*D19</f>
        <v>1800</v>
      </c>
      <c r="I19" s="68">
        <f>G19*D19</f>
        <v>2214</v>
      </c>
      <c r="J19" s="81" t="s">
        <v>72</v>
      </c>
    </row>
    <row r="20" spans="1:10" ht="180" customHeight="1" x14ac:dyDescent="0.25">
      <c r="A20" s="71"/>
      <c r="B20" s="34" t="s">
        <v>67</v>
      </c>
      <c r="C20" s="72"/>
      <c r="D20" s="72"/>
      <c r="E20" s="70"/>
      <c r="F20" s="73"/>
      <c r="G20" s="68"/>
      <c r="H20" s="68"/>
      <c r="I20" s="68"/>
      <c r="J20" s="81"/>
    </row>
    <row r="21" spans="1:10" ht="159.75" x14ac:dyDescent="0.25">
      <c r="A21" s="71"/>
      <c r="B21" s="35" t="s">
        <v>68</v>
      </c>
      <c r="C21" s="72"/>
      <c r="D21" s="72"/>
      <c r="E21" s="70"/>
      <c r="F21" s="73"/>
      <c r="G21" s="68"/>
      <c r="H21" s="68"/>
      <c r="I21" s="68"/>
      <c r="J21" s="25" t="s">
        <v>59</v>
      </c>
    </row>
    <row r="22" spans="1:10" ht="28.5" customHeight="1" x14ac:dyDescent="0.25">
      <c r="A22" s="66" t="s">
        <v>73</v>
      </c>
      <c r="B22" s="7" t="s">
        <v>61</v>
      </c>
      <c r="C22" s="67" t="s">
        <v>15</v>
      </c>
      <c r="D22" s="67">
        <v>2</v>
      </c>
      <c r="E22" s="68">
        <v>600</v>
      </c>
      <c r="F22" s="69">
        <v>0.23</v>
      </c>
      <c r="G22" s="68">
        <f>E22*(1+F22)</f>
        <v>738</v>
      </c>
      <c r="H22" s="68">
        <f>E22*D22</f>
        <v>1200</v>
      </c>
      <c r="I22" s="68">
        <f>G22*D22</f>
        <v>1476</v>
      </c>
      <c r="J22" s="32" t="s">
        <v>74</v>
      </c>
    </row>
    <row r="23" spans="1:10" ht="180" customHeight="1" x14ac:dyDescent="0.25">
      <c r="A23" s="66"/>
      <c r="B23" s="34" t="s">
        <v>67</v>
      </c>
      <c r="C23" s="67"/>
      <c r="D23" s="67"/>
      <c r="E23" s="68"/>
      <c r="F23" s="69"/>
      <c r="G23" s="68"/>
      <c r="H23" s="68"/>
      <c r="I23" s="68"/>
      <c r="J23" s="32"/>
    </row>
    <row r="24" spans="1:10" ht="159.75" x14ac:dyDescent="0.25">
      <c r="A24" s="66"/>
      <c r="B24" s="37" t="s">
        <v>68</v>
      </c>
      <c r="C24" s="67"/>
      <c r="D24" s="67"/>
      <c r="E24" s="68"/>
      <c r="F24" s="69"/>
      <c r="G24" s="68"/>
      <c r="H24" s="68"/>
      <c r="I24" s="68"/>
      <c r="J24" s="38" t="s">
        <v>59</v>
      </c>
    </row>
    <row r="25" spans="1:10" ht="28.5" customHeight="1" x14ac:dyDescent="0.25">
      <c r="A25" s="66" t="s">
        <v>75</v>
      </c>
      <c r="B25" s="7" t="s">
        <v>61</v>
      </c>
      <c r="C25" s="67" t="s">
        <v>15</v>
      </c>
      <c r="D25" s="67">
        <v>5</v>
      </c>
      <c r="E25" s="68">
        <v>600</v>
      </c>
      <c r="F25" s="69">
        <v>0.23</v>
      </c>
      <c r="G25" s="68">
        <f>E25*(1+F25)</f>
        <v>738</v>
      </c>
      <c r="H25" s="68">
        <f>E25*D25</f>
        <v>3000</v>
      </c>
      <c r="I25" s="68">
        <f>G25*D25</f>
        <v>3690</v>
      </c>
      <c r="J25" s="32" t="s">
        <v>30</v>
      </c>
    </row>
    <row r="26" spans="1:10" ht="180" customHeight="1" x14ac:dyDescent="0.25">
      <c r="A26" s="66"/>
      <c r="B26" s="34" t="s">
        <v>67</v>
      </c>
      <c r="C26" s="67"/>
      <c r="D26" s="67"/>
      <c r="E26" s="68"/>
      <c r="F26" s="69"/>
      <c r="G26" s="68"/>
      <c r="H26" s="68"/>
      <c r="I26" s="68"/>
      <c r="J26" s="32"/>
    </row>
    <row r="27" spans="1:10" ht="159.75" x14ac:dyDescent="0.25">
      <c r="A27" s="66"/>
      <c r="B27" s="37" t="s">
        <v>68</v>
      </c>
      <c r="C27" s="67"/>
      <c r="D27" s="67"/>
      <c r="E27" s="68"/>
      <c r="F27" s="69"/>
      <c r="G27" s="68"/>
      <c r="H27" s="68"/>
      <c r="I27" s="68"/>
      <c r="J27" s="38" t="s">
        <v>59</v>
      </c>
    </row>
    <row r="28" spans="1:10" ht="15" customHeight="1" x14ac:dyDescent="0.25">
      <c r="A28" s="71" t="s">
        <v>76</v>
      </c>
      <c r="B28" s="7" t="s">
        <v>61</v>
      </c>
      <c r="C28" s="72" t="s">
        <v>15</v>
      </c>
      <c r="D28" s="72">
        <v>1</v>
      </c>
      <c r="E28" s="70">
        <v>600</v>
      </c>
      <c r="F28" s="73">
        <v>0.23</v>
      </c>
      <c r="G28" s="68">
        <f>E28*(1+F28)</f>
        <v>738</v>
      </c>
      <c r="H28" s="68">
        <f>E28*D28</f>
        <v>600</v>
      </c>
      <c r="I28" s="68">
        <f>G28*D28</f>
        <v>738</v>
      </c>
      <c r="J28" s="82" t="s">
        <v>77</v>
      </c>
    </row>
    <row r="29" spans="1:10" ht="174" x14ac:dyDescent="0.25">
      <c r="A29" s="71"/>
      <c r="B29" s="34" t="s">
        <v>67</v>
      </c>
      <c r="C29" s="72"/>
      <c r="D29" s="72"/>
      <c r="E29" s="70"/>
      <c r="F29" s="73"/>
      <c r="G29" s="68"/>
      <c r="H29" s="68"/>
      <c r="I29" s="68"/>
      <c r="J29" s="82"/>
    </row>
    <row r="30" spans="1:10" ht="159.75" x14ac:dyDescent="0.25">
      <c r="A30" s="71"/>
      <c r="B30" s="34" t="s">
        <v>68</v>
      </c>
      <c r="C30" s="72"/>
      <c r="D30" s="72"/>
      <c r="E30" s="70"/>
      <c r="F30" s="73"/>
      <c r="G30" s="68"/>
      <c r="H30" s="68"/>
      <c r="I30" s="68"/>
      <c r="J30" s="82"/>
    </row>
    <row r="31" spans="1:10" ht="28.5" customHeight="1" x14ac:dyDescent="0.25">
      <c r="A31" s="66" t="s">
        <v>78</v>
      </c>
      <c r="B31" s="7" t="s">
        <v>61</v>
      </c>
      <c r="C31" s="67" t="s">
        <v>15</v>
      </c>
      <c r="D31" s="67">
        <v>1</v>
      </c>
      <c r="E31" s="68">
        <v>600</v>
      </c>
      <c r="F31" s="69">
        <v>0.23</v>
      </c>
      <c r="G31" s="68">
        <f>E31*(1+F31)</f>
        <v>738</v>
      </c>
      <c r="H31" s="68">
        <f>E31*D31</f>
        <v>600</v>
      </c>
      <c r="I31" s="68">
        <f>G31*D31</f>
        <v>738</v>
      </c>
      <c r="J31" s="32" t="s">
        <v>79</v>
      </c>
    </row>
    <row r="32" spans="1:10" ht="174" x14ac:dyDescent="0.25">
      <c r="A32" s="66"/>
      <c r="B32" s="34" t="s">
        <v>67</v>
      </c>
      <c r="C32" s="67"/>
      <c r="D32" s="67"/>
      <c r="E32" s="68"/>
      <c r="F32" s="69"/>
      <c r="G32" s="68"/>
      <c r="H32" s="68"/>
      <c r="I32" s="68"/>
      <c r="J32" s="32"/>
    </row>
    <row r="33" spans="1:10" ht="159.75" x14ac:dyDescent="0.25">
      <c r="A33" s="66"/>
      <c r="B33" s="37" t="s">
        <v>68</v>
      </c>
      <c r="C33" s="67"/>
      <c r="D33" s="67"/>
      <c r="E33" s="68"/>
      <c r="F33" s="69"/>
      <c r="G33" s="68"/>
      <c r="H33" s="68"/>
      <c r="I33" s="68"/>
      <c r="J33" s="33" t="s">
        <v>59</v>
      </c>
    </row>
    <row r="34" spans="1:10" ht="33" customHeight="1" x14ac:dyDescent="0.25">
      <c r="A34" s="71" t="s">
        <v>80</v>
      </c>
      <c r="B34" s="7" t="s">
        <v>61</v>
      </c>
      <c r="C34" s="72" t="s">
        <v>15</v>
      </c>
      <c r="D34" s="72">
        <v>3</v>
      </c>
      <c r="E34" s="70">
        <v>600</v>
      </c>
      <c r="F34" s="73">
        <v>0.23</v>
      </c>
      <c r="G34" s="68">
        <f>E34*(1+F34)</f>
        <v>738</v>
      </c>
      <c r="H34" s="68">
        <f>E34*D34</f>
        <v>1800</v>
      </c>
      <c r="I34" s="68">
        <f>G34*D34</f>
        <v>2214</v>
      </c>
      <c r="J34" s="32" t="s">
        <v>81</v>
      </c>
    </row>
    <row r="35" spans="1:10" ht="174" x14ac:dyDescent="0.25">
      <c r="A35" s="71"/>
      <c r="B35" s="34" t="s">
        <v>67</v>
      </c>
      <c r="C35" s="72"/>
      <c r="D35" s="72"/>
      <c r="E35" s="70"/>
      <c r="F35" s="73"/>
      <c r="G35" s="68"/>
      <c r="H35" s="68"/>
      <c r="I35" s="68"/>
      <c r="J35" s="32"/>
    </row>
    <row r="36" spans="1:10" ht="159.75" x14ac:dyDescent="0.25">
      <c r="A36" s="71"/>
      <c r="B36" s="34" t="s">
        <v>68</v>
      </c>
      <c r="C36" s="72"/>
      <c r="D36" s="72"/>
      <c r="E36" s="70"/>
      <c r="F36" s="73"/>
      <c r="G36" s="68"/>
      <c r="H36" s="68"/>
      <c r="I36" s="68"/>
      <c r="J36" s="32" t="s">
        <v>59</v>
      </c>
    </row>
    <row r="37" spans="1:10" ht="15" customHeight="1" x14ac:dyDescent="0.25">
      <c r="A37" s="66" t="s">
        <v>82</v>
      </c>
      <c r="B37" s="7" t="s">
        <v>61</v>
      </c>
      <c r="C37" s="67" t="s">
        <v>15</v>
      </c>
      <c r="D37" s="67">
        <v>1</v>
      </c>
      <c r="E37" s="68">
        <v>600</v>
      </c>
      <c r="F37" s="69">
        <v>0.23</v>
      </c>
      <c r="G37" s="68">
        <f>E37*(1+F37)</f>
        <v>738</v>
      </c>
      <c r="H37" s="68">
        <f>E37*D37</f>
        <v>600</v>
      </c>
      <c r="I37" s="68">
        <f>G37*D37</f>
        <v>738</v>
      </c>
      <c r="J37" s="81" t="s">
        <v>83</v>
      </c>
    </row>
    <row r="38" spans="1:10" ht="180" customHeight="1" x14ac:dyDescent="0.25">
      <c r="A38" s="66"/>
      <c r="B38" s="32" t="s">
        <v>63</v>
      </c>
      <c r="C38" s="67"/>
      <c r="D38" s="67"/>
      <c r="E38" s="68"/>
      <c r="F38" s="69"/>
      <c r="G38" s="68"/>
      <c r="H38" s="68"/>
      <c r="I38" s="68"/>
      <c r="J38" s="81"/>
    </row>
    <row r="39" spans="1:10" ht="159" x14ac:dyDescent="0.25">
      <c r="A39" s="66"/>
      <c r="B39" s="29" t="s">
        <v>84</v>
      </c>
      <c r="C39" s="67"/>
      <c r="D39" s="67"/>
      <c r="E39" s="68"/>
      <c r="F39" s="69"/>
      <c r="G39" s="68"/>
      <c r="H39" s="68"/>
      <c r="I39" s="68"/>
      <c r="J39" s="33" t="s">
        <v>59</v>
      </c>
    </row>
    <row r="40" spans="1:10" ht="28.5" customHeight="1" x14ac:dyDescent="0.25">
      <c r="A40" s="66" t="s">
        <v>85</v>
      </c>
      <c r="B40" s="7" t="s">
        <v>61</v>
      </c>
      <c r="C40" s="67" t="s">
        <v>15</v>
      </c>
      <c r="D40" s="67">
        <v>3</v>
      </c>
      <c r="E40" s="68">
        <v>600</v>
      </c>
      <c r="F40" s="69">
        <v>0.23</v>
      </c>
      <c r="G40" s="68">
        <f>E40*(1+F40)</f>
        <v>738</v>
      </c>
      <c r="H40" s="68">
        <f>E40*D40</f>
        <v>1800</v>
      </c>
      <c r="I40" s="68">
        <f>G40*D40</f>
        <v>2214</v>
      </c>
      <c r="J40" s="32" t="s">
        <v>86</v>
      </c>
    </row>
    <row r="41" spans="1:10" ht="174" x14ac:dyDescent="0.25">
      <c r="A41" s="66"/>
      <c r="B41" s="34" t="s">
        <v>67</v>
      </c>
      <c r="C41" s="67"/>
      <c r="D41" s="67"/>
      <c r="E41" s="68"/>
      <c r="F41" s="69"/>
      <c r="G41" s="68"/>
      <c r="H41" s="68"/>
      <c r="I41" s="68"/>
      <c r="J41" s="32"/>
    </row>
    <row r="42" spans="1:10" ht="159.75" x14ac:dyDescent="0.25">
      <c r="A42" s="66"/>
      <c r="B42" s="37" t="s">
        <v>68</v>
      </c>
      <c r="C42" s="67"/>
      <c r="D42" s="67"/>
      <c r="E42" s="68"/>
      <c r="F42" s="69"/>
      <c r="G42" s="68"/>
      <c r="H42" s="68"/>
      <c r="I42" s="68"/>
      <c r="J42" s="38" t="s">
        <v>59</v>
      </c>
    </row>
    <row r="43" spans="1:10" ht="28.5" customHeight="1" x14ac:dyDescent="0.25">
      <c r="A43" s="71" t="s">
        <v>87</v>
      </c>
      <c r="B43" s="7" t="s">
        <v>88</v>
      </c>
      <c r="C43" s="72" t="s">
        <v>15</v>
      </c>
      <c r="D43" s="72">
        <v>3</v>
      </c>
      <c r="E43" s="70">
        <v>600</v>
      </c>
      <c r="F43" s="73">
        <v>0.23</v>
      </c>
      <c r="G43" s="68">
        <f>E43*(1+F43)</f>
        <v>738</v>
      </c>
      <c r="H43" s="68">
        <f>E43*D43</f>
        <v>1800</v>
      </c>
      <c r="I43" s="68">
        <f>G43*D43</f>
        <v>2214</v>
      </c>
      <c r="J43" s="32" t="s">
        <v>89</v>
      </c>
    </row>
    <row r="44" spans="1:10" ht="174" x14ac:dyDescent="0.25">
      <c r="A44" s="71"/>
      <c r="B44" s="34" t="s">
        <v>67</v>
      </c>
      <c r="C44" s="72"/>
      <c r="D44" s="72"/>
      <c r="E44" s="70"/>
      <c r="F44" s="73"/>
      <c r="G44" s="68"/>
      <c r="H44" s="68"/>
      <c r="I44" s="68"/>
      <c r="J44" s="32"/>
    </row>
    <row r="45" spans="1:10" ht="159.75" x14ac:dyDescent="0.25">
      <c r="A45" s="71"/>
      <c r="B45" s="34" t="s">
        <v>68</v>
      </c>
      <c r="C45" s="72"/>
      <c r="D45" s="72"/>
      <c r="E45" s="70"/>
      <c r="F45" s="73"/>
      <c r="G45" s="68"/>
      <c r="H45" s="68"/>
      <c r="I45" s="68"/>
      <c r="J45" s="32" t="s">
        <v>59</v>
      </c>
    </row>
    <row r="46" spans="1:10" ht="28.5" customHeight="1" x14ac:dyDescent="0.25">
      <c r="A46" s="71" t="s">
        <v>90</v>
      </c>
      <c r="B46" s="7" t="s">
        <v>91</v>
      </c>
      <c r="C46" s="72" t="s">
        <v>15</v>
      </c>
      <c r="D46" s="72">
        <v>10</v>
      </c>
      <c r="E46" s="70">
        <v>600</v>
      </c>
      <c r="F46" s="73">
        <v>0.23</v>
      </c>
      <c r="G46" s="68">
        <f>E46*(1+F46)</f>
        <v>738</v>
      </c>
      <c r="H46" s="68">
        <f>E46*D46</f>
        <v>6000</v>
      </c>
      <c r="I46" s="68">
        <f>G46*D46</f>
        <v>7380</v>
      </c>
      <c r="J46" s="32" t="s">
        <v>89</v>
      </c>
    </row>
    <row r="47" spans="1:10" ht="165.75" customHeight="1" x14ac:dyDescent="0.25">
      <c r="A47" s="71"/>
      <c r="B47" s="34" t="s">
        <v>92</v>
      </c>
      <c r="C47" s="72"/>
      <c r="D47" s="72"/>
      <c r="E47" s="70"/>
      <c r="F47" s="73"/>
      <c r="G47" s="68"/>
      <c r="H47" s="68"/>
      <c r="I47" s="68"/>
      <c r="J47" s="32"/>
    </row>
    <row r="48" spans="1:10" ht="159.75" x14ac:dyDescent="0.25">
      <c r="A48" s="71"/>
      <c r="B48" s="35" t="s">
        <v>68</v>
      </c>
      <c r="C48" s="72"/>
      <c r="D48" s="72"/>
      <c r="E48" s="70"/>
      <c r="F48" s="73"/>
      <c r="G48" s="68"/>
      <c r="H48" s="68"/>
      <c r="I48" s="68"/>
      <c r="J48" s="35" t="s">
        <v>59</v>
      </c>
    </row>
    <row r="49" spans="1:10" ht="28.5" customHeight="1" x14ac:dyDescent="0.25">
      <c r="A49" s="66" t="s">
        <v>93</v>
      </c>
      <c r="B49" s="7" t="s">
        <v>94</v>
      </c>
      <c r="C49" s="67" t="s">
        <v>13</v>
      </c>
      <c r="D49" s="67">
        <v>30</v>
      </c>
      <c r="E49" s="68">
        <v>45</v>
      </c>
      <c r="F49" s="69">
        <v>0.23</v>
      </c>
      <c r="G49" s="68">
        <f>E49*(1+F49)</f>
        <v>55.35</v>
      </c>
      <c r="H49" s="68">
        <f>E49*D49</f>
        <v>1350</v>
      </c>
      <c r="I49" s="68">
        <f>G49*D49</f>
        <v>1660.5</v>
      </c>
      <c r="J49" s="32" t="s">
        <v>56</v>
      </c>
    </row>
    <row r="50" spans="1:10" ht="120.75" customHeight="1" x14ac:dyDescent="0.25">
      <c r="A50" s="66"/>
      <c r="B50" s="23" t="s">
        <v>95</v>
      </c>
      <c r="C50" s="67"/>
      <c r="D50" s="67"/>
      <c r="E50" s="68"/>
      <c r="F50" s="69"/>
      <c r="G50" s="68"/>
      <c r="H50" s="68"/>
      <c r="I50" s="68"/>
      <c r="J50" s="32" t="s">
        <v>58</v>
      </c>
    </row>
    <row r="51" spans="1:10" x14ac:dyDescent="0.25">
      <c r="A51" s="66"/>
      <c r="B51" s="39"/>
      <c r="C51" s="67"/>
      <c r="D51" s="67"/>
      <c r="E51" s="68"/>
      <c r="F51" s="69"/>
      <c r="G51" s="68"/>
      <c r="H51" s="68"/>
      <c r="I51" s="68"/>
      <c r="J51" s="33" t="s">
        <v>59</v>
      </c>
    </row>
    <row r="52" spans="1:10" ht="28.5" customHeight="1" x14ac:dyDescent="0.25">
      <c r="A52" s="66" t="s">
        <v>96</v>
      </c>
      <c r="B52" s="7" t="s">
        <v>97</v>
      </c>
      <c r="C52" s="67" t="s">
        <v>13</v>
      </c>
      <c r="D52" s="67">
        <v>60</v>
      </c>
      <c r="E52" s="68">
        <v>45</v>
      </c>
      <c r="F52" s="69">
        <v>0.23</v>
      </c>
      <c r="G52" s="68">
        <f>E52*(1+F52)</f>
        <v>55.35</v>
      </c>
      <c r="H52" s="68">
        <f>E52*D52</f>
        <v>2700</v>
      </c>
      <c r="I52" s="68">
        <f>G52*D52</f>
        <v>3321</v>
      </c>
      <c r="J52" s="32" t="s">
        <v>98</v>
      </c>
    </row>
    <row r="53" spans="1:10" ht="42.75" x14ac:dyDescent="0.25">
      <c r="A53" s="66"/>
      <c r="B53" s="32" t="s">
        <v>99</v>
      </c>
      <c r="C53" s="67"/>
      <c r="D53" s="67"/>
      <c r="E53" s="68"/>
      <c r="F53" s="69"/>
      <c r="G53" s="68"/>
      <c r="H53" s="68"/>
      <c r="I53" s="68"/>
      <c r="J53" s="40" t="s">
        <v>100</v>
      </c>
    </row>
    <row r="54" spans="1:10" ht="33.75" customHeight="1" x14ac:dyDescent="0.25">
      <c r="A54" s="66"/>
      <c r="B54" s="41"/>
      <c r="C54" s="67"/>
      <c r="D54" s="67"/>
      <c r="E54" s="68"/>
      <c r="F54" s="69"/>
      <c r="G54" s="68"/>
      <c r="H54" s="68"/>
      <c r="I54" s="68"/>
      <c r="J54" s="32" t="s">
        <v>101</v>
      </c>
    </row>
    <row r="55" spans="1:10" x14ac:dyDescent="0.25">
      <c r="A55" s="66"/>
      <c r="B55" s="39"/>
      <c r="C55" s="67"/>
      <c r="D55" s="67"/>
      <c r="E55" s="68"/>
      <c r="F55" s="69"/>
      <c r="G55" s="68"/>
      <c r="H55" s="68"/>
      <c r="I55" s="68"/>
      <c r="J55" s="33" t="s">
        <v>59</v>
      </c>
    </row>
    <row r="56" spans="1:10" ht="28.5" customHeight="1" x14ac:dyDescent="0.25">
      <c r="A56" s="66" t="s">
        <v>102</v>
      </c>
      <c r="B56" s="7" t="s">
        <v>103</v>
      </c>
      <c r="C56" s="67" t="s">
        <v>13</v>
      </c>
      <c r="D56" s="67">
        <v>90</v>
      </c>
      <c r="E56" s="68">
        <v>15</v>
      </c>
      <c r="F56" s="69">
        <v>0.23</v>
      </c>
      <c r="G56" s="68">
        <f>E56*(1+F56)</f>
        <v>18.45</v>
      </c>
      <c r="H56" s="68">
        <f>E56*D56</f>
        <v>1350</v>
      </c>
      <c r="I56" s="68">
        <f>G56*D56</f>
        <v>1660.5</v>
      </c>
      <c r="J56" s="32" t="s">
        <v>104</v>
      </c>
    </row>
    <row r="57" spans="1:10" ht="57" x14ac:dyDescent="0.25">
      <c r="A57" s="66"/>
      <c r="B57" s="23" t="s">
        <v>105</v>
      </c>
      <c r="C57" s="67"/>
      <c r="D57" s="67"/>
      <c r="E57" s="68"/>
      <c r="F57" s="69"/>
      <c r="G57" s="68"/>
      <c r="H57" s="68"/>
      <c r="I57" s="68"/>
      <c r="J57" s="32" t="s">
        <v>106</v>
      </c>
    </row>
    <row r="58" spans="1:10" x14ac:dyDescent="0.25">
      <c r="A58" s="66"/>
      <c r="B58" s="39"/>
      <c r="C58" s="67"/>
      <c r="D58" s="67"/>
      <c r="E58" s="68"/>
      <c r="F58" s="69"/>
      <c r="G58" s="68"/>
      <c r="H58" s="68"/>
      <c r="I58" s="68"/>
      <c r="J58" s="33" t="s">
        <v>59</v>
      </c>
    </row>
    <row r="59" spans="1:10" ht="34.5" customHeight="1" x14ac:dyDescent="0.25">
      <c r="A59" s="66" t="s">
        <v>107</v>
      </c>
      <c r="B59" s="7" t="s">
        <v>108</v>
      </c>
      <c r="C59" s="67" t="s">
        <v>13</v>
      </c>
      <c r="D59" s="67">
        <v>60</v>
      </c>
      <c r="E59" s="68">
        <v>25</v>
      </c>
      <c r="F59" s="69">
        <v>0.23</v>
      </c>
      <c r="G59" s="68">
        <f>E59*(1+F59)</f>
        <v>30.75</v>
      </c>
      <c r="H59" s="68">
        <f>E59*D59</f>
        <v>1500</v>
      </c>
      <c r="I59" s="68">
        <f>G59*D59</f>
        <v>1845</v>
      </c>
      <c r="J59" s="32" t="s">
        <v>109</v>
      </c>
    </row>
    <row r="60" spans="1:10" ht="57" x14ac:dyDescent="0.25">
      <c r="A60" s="66"/>
      <c r="B60" s="23" t="s">
        <v>110</v>
      </c>
      <c r="C60" s="67"/>
      <c r="D60" s="67"/>
      <c r="E60" s="68"/>
      <c r="F60" s="69"/>
      <c r="G60" s="68"/>
      <c r="H60" s="68"/>
      <c r="I60" s="68"/>
      <c r="J60" s="32" t="s">
        <v>101</v>
      </c>
    </row>
    <row r="61" spans="1:10" x14ac:dyDescent="0.25">
      <c r="A61" s="66"/>
      <c r="B61" s="37"/>
      <c r="C61" s="67"/>
      <c r="D61" s="67"/>
      <c r="E61" s="68"/>
      <c r="F61" s="69"/>
      <c r="G61" s="68"/>
      <c r="H61" s="68"/>
      <c r="I61" s="68"/>
      <c r="J61" s="33" t="s">
        <v>59</v>
      </c>
    </row>
    <row r="62" spans="1:10" ht="15" customHeight="1" x14ac:dyDescent="0.25">
      <c r="A62" s="71" t="s">
        <v>111</v>
      </c>
      <c r="B62" s="7" t="s">
        <v>112</v>
      </c>
      <c r="C62" s="72" t="s">
        <v>13</v>
      </c>
      <c r="D62" s="72" t="s">
        <v>113</v>
      </c>
      <c r="E62" s="70">
        <v>50</v>
      </c>
      <c r="F62" s="73">
        <v>0.23</v>
      </c>
      <c r="G62" s="70">
        <f>E62*(1+F62)</f>
        <v>61.5</v>
      </c>
      <c r="H62" s="70">
        <f>E62*D62</f>
        <v>1500</v>
      </c>
      <c r="I62" s="70">
        <f>G62*D62</f>
        <v>1845</v>
      </c>
      <c r="J62" s="32" t="s">
        <v>114</v>
      </c>
    </row>
    <row r="63" spans="1:10" ht="28.5" x14ac:dyDescent="0.25">
      <c r="A63" s="71"/>
      <c r="B63" s="32" t="s">
        <v>115</v>
      </c>
      <c r="C63" s="72"/>
      <c r="D63" s="72"/>
      <c r="E63" s="70"/>
      <c r="F63" s="73"/>
      <c r="G63" s="70"/>
      <c r="H63" s="70"/>
      <c r="I63" s="70"/>
      <c r="J63" s="32" t="s">
        <v>116</v>
      </c>
    </row>
    <row r="64" spans="1:10" ht="28.5" x14ac:dyDescent="0.25">
      <c r="A64" s="71"/>
      <c r="B64" s="32" t="s">
        <v>117</v>
      </c>
      <c r="C64" s="72"/>
      <c r="D64" s="72"/>
      <c r="E64" s="70"/>
      <c r="F64" s="73"/>
      <c r="G64" s="70"/>
      <c r="H64" s="70"/>
      <c r="I64" s="70"/>
      <c r="J64" s="32" t="s">
        <v>58</v>
      </c>
    </row>
    <row r="65" spans="1:10" x14ac:dyDescent="0.25">
      <c r="A65" s="71"/>
      <c r="B65" s="32" t="s">
        <v>118</v>
      </c>
      <c r="C65" s="72"/>
      <c r="D65" s="72"/>
      <c r="E65" s="70"/>
      <c r="F65" s="73"/>
      <c r="G65" s="70"/>
      <c r="H65" s="70"/>
      <c r="I65" s="70"/>
      <c r="J65" s="32"/>
    </row>
    <row r="66" spans="1:10" ht="28.5" x14ac:dyDescent="0.25">
      <c r="A66" s="71"/>
      <c r="B66" s="25" t="s">
        <v>119</v>
      </c>
      <c r="C66" s="72"/>
      <c r="D66" s="72"/>
      <c r="E66" s="70"/>
      <c r="F66" s="73"/>
      <c r="G66" s="70"/>
      <c r="H66" s="70"/>
      <c r="I66" s="70"/>
      <c r="J66" s="25" t="s">
        <v>59</v>
      </c>
    </row>
    <row r="67" spans="1:10" ht="35.25" customHeight="1" x14ac:dyDescent="0.25">
      <c r="A67" s="71" t="s">
        <v>120</v>
      </c>
      <c r="B67" s="7" t="s">
        <v>121</v>
      </c>
      <c r="C67" s="72" t="s">
        <v>15</v>
      </c>
      <c r="D67" s="72">
        <v>40</v>
      </c>
      <c r="E67" s="70">
        <v>100</v>
      </c>
      <c r="F67" s="73">
        <v>0.23</v>
      </c>
      <c r="G67" s="70">
        <f>E67*(1+F67)</f>
        <v>123</v>
      </c>
      <c r="H67" s="70">
        <f>E67*D67</f>
        <v>4000</v>
      </c>
      <c r="I67" s="70">
        <f>G67*D67</f>
        <v>4920</v>
      </c>
      <c r="J67" s="32" t="s">
        <v>122</v>
      </c>
    </row>
    <row r="68" spans="1:10" ht="31.5" customHeight="1" x14ac:dyDescent="0.25">
      <c r="A68" s="71"/>
      <c r="B68" s="34" t="s">
        <v>123</v>
      </c>
      <c r="C68" s="72"/>
      <c r="D68" s="72"/>
      <c r="E68" s="70"/>
      <c r="F68" s="73"/>
      <c r="G68" s="70"/>
      <c r="H68" s="70"/>
      <c r="I68" s="70"/>
      <c r="J68" s="32" t="s">
        <v>124</v>
      </c>
    </row>
    <row r="69" spans="1:10" ht="28.5" x14ac:dyDescent="0.25">
      <c r="A69" s="71"/>
      <c r="B69" s="32" t="s">
        <v>125</v>
      </c>
      <c r="C69" s="72"/>
      <c r="D69" s="72"/>
      <c r="E69" s="70"/>
      <c r="F69" s="73"/>
      <c r="G69" s="70"/>
      <c r="H69" s="70"/>
      <c r="I69" s="70"/>
      <c r="J69" s="32"/>
    </row>
    <row r="70" spans="1:10" ht="60.75" customHeight="1" x14ac:dyDescent="0.25">
      <c r="A70" s="71"/>
      <c r="B70" s="32" t="s">
        <v>126</v>
      </c>
      <c r="C70" s="72"/>
      <c r="D70" s="72"/>
      <c r="E70" s="70"/>
      <c r="F70" s="73"/>
      <c r="G70" s="70"/>
      <c r="H70" s="70"/>
      <c r="I70" s="70"/>
      <c r="J70" s="32" t="s">
        <v>59</v>
      </c>
    </row>
    <row r="71" spans="1:10" ht="90" customHeight="1" x14ac:dyDescent="0.25">
      <c r="A71" s="71"/>
      <c r="B71" s="35" t="s">
        <v>127</v>
      </c>
      <c r="C71" s="72"/>
      <c r="D71" s="72"/>
      <c r="E71" s="70"/>
      <c r="F71" s="73"/>
      <c r="G71" s="70"/>
      <c r="H71" s="70"/>
      <c r="I71" s="70"/>
      <c r="J71" s="30"/>
    </row>
    <row r="72" spans="1:10" ht="33.75" customHeight="1" x14ac:dyDescent="0.25">
      <c r="A72" s="66" t="s">
        <v>128</v>
      </c>
      <c r="B72" s="7" t="s">
        <v>129</v>
      </c>
      <c r="C72" s="67" t="s">
        <v>15</v>
      </c>
      <c r="D72" s="67">
        <v>60</v>
      </c>
      <c r="E72" s="68">
        <v>100</v>
      </c>
      <c r="F72" s="69">
        <v>0.23</v>
      </c>
      <c r="G72" s="70">
        <f>E72*(1+F72)</f>
        <v>123</v>
      </c>
      <c r="H72" s="70">
        <f>E72*D72</f>
        <v>6000</v>
      </c>
      <c r="I72" s="70">
        <f>G72*D72</f>
        <v>7380</v>
      </c>
      <c r="J72" s="32" t="s">
        <v>109</v>
      </c>
    </row>
    <row r="73" spans="1:10" ht="33" customHeight="1" x14ac:dyDescent="0.25">
      <c r="A73" s="66"/>
      <c r="B73" s="32" t="s">
        <v>130</v>
      </c>
      <c r="C73" s="67"/>
      <c r="D73" s="67"/>
      <c r="E73" s="68"/>
      <c r="F73" s="69"/>
      <c r="G73" s="70"/>
      <c r="H73" s="70"/>
      <c r="I73" s="70"/>
      <c r="J73" s="32" t="s">
        <v>101</v>
      </c>
    </row>
    <row r="74" spans="1:10" ht="29.25" x14ac:dyDescent="0.25">
      <c r="A74" s="66"/>
      <c r="B74" s="32" t="s">
        <v>131</v>
      </c>
      <c r="C74" s="67"/>
      <c r="D74" s="67"/>
      <c r="E74" s="68"/>
      <c r="F74" s="69"/>
      <c r="G74" s="70"/>
      <c r="H74" s="70"/>
      <c r="I74" s="70"/>
      <c r="J74" s="32"/>
    </row>
    <row r="75" spans="1:10" ht="57.75" x14ac:dyDescent="0.25">
      <c r="A75" s="66"/>
      <c r="B75" s="32" t="s">
        <v>132</v>
      </c>
      <c r="C75" s="67"/>
      <c r="D75" s="67"/>
      <c r="E75" s="68"/>
      <c r="F75" s="69"/>
      <c r="G75" s="70"/>
      <c r="H75" s="70"/>
      <c r="I75" s="70"/>
      <c r="J75" s="32" t="s">
        <v>59</v>
      </c>
    </row>
    <row r="76" spans="1:10" ht="74.25" x14ac:dyDescent="0.25">
      <c r="A76" s="66"/>
      <c r="B76" s="38" t="s">
        <v>133</v>
      </c>
      <c r="C76" s="67"/>
      <c r="D76" s="67"/>
      <c r="E76" s="68"/>
      <c r="F76" s="69"/>
      <c r="G76" s="70"/>
      <c r="H76" s="70"/>
      <c r="I76" s="70"/>
      <c r="J76" s="39"/>
    </row>
    <row r="77" spans="1:10" ht="36.75" customHeight="1" x14ac:dyDescent="0.25">
      <c r="A77" s="71" t="s">
        <v>134</v>
      </c>
      <c r="B77" s="7" t="s">
        <v>135</v>
      </c>
      <c r="C77" s="72" t="s">
        <v>13</v>
      </c>
      <c r="D77" s="72" t="s">
        <v>136</v>
      </c>
      <c r="E77" s="70">
        <v>95</v>
      </c>
      <c r="F77" s="73">
        <v>0.23</v>
      </c>
      <c r="G77" s="70">
        <f>E77*(1+F77)</f>
        <v>116.85</v>
      </c>
      <c r="H77" s="70">
        <f>E77*D77</f>
        <v>3800</v>
      </c>
      <c r="I77" s="70">
        <f>G77*D77</f>
        <v>4674</v>
      </c>
      <c r="J77" s="32" t="s">
        <v>122</v>
      </c>
    </row>
    <row r="78" spans="1:10" ht="30.75" customHeight="1" x14ac:dyDescent="0.25">
      <c r="A78" s="71"/>
      <c r="B78" s="23" t="s">
        <v>137</v>
      </c>
      <c r="C78" s="72"/>
      <c r="D78" s="72"/>
      <c r="E78" s="70"/>
      <c r="F78" s="73"/>
      <c r="G78" s="70"/>
      <c r="H78" s="70"/>
      <c r="I78" s="70"/>
      <c r="J78" s="32" t="s">
        <v>124</v>
      </c>
    </row>
    <row r="79" spans="1:10" x14ac:dyDescent="0.25">
      <c r="A79" s="71"/>
      <c r="B79" s="23" t="s">
        <v>138</v>
      </c>
      <c r="C79" s="72"/>
      <c r="D79" s="72"/>
      <c r="E79" s="70"/>
      <c r="F79" s="73"/>
      <c r="G79" s="70"/>
      <c r="H79" s="70"/>
      <c r="I79" s="70"/>
      <c r="J79" s="32"/>
    </row>
    <row r="80" spans="1:10" x14ac:dyDescent="0.25">
      <c r="A80" s="71"/>
      <c r="B80" s="23" t="s">
        <v>139</v>
      </c>
      <c r="C80" s="72"/>
      <c r="D80" s="72"/>
      <c r="E80" s="70"/>
      <c r="F80" s="73"/>
      <c r="G80" s="70"/>
      <c r="H80" s="70"/>
      <c r="I80" s="70"/>
      <c r="J80" s="32"/>
    </row>
    <row r="81" spans="1:10" ht="28.5" x14ac:dyDescent="0.25">
      <c r="A81" s="71"/>
      <c r="B81" s="24" t="s">
        <v>140</v>
      </c>
      <c r="C81" s="72"/>
      <c r="D81" s="72"/>
      <c r="E81" s="70"/>
      <c r="F81" s="73"/>
      <c r="G81" s="70"/>
      <c r="H81" s="70"/>
      <c r="I81" s="70"/>
      <c r="J81" s="35" t="s">
        <v>59</v>
      </c>
    </row>
    <row r="82" spans="1:10" ht="32.25" customHeight="1" x14ac:dyDescent="0.25">
      <c r="A82" s="71" t="s">
        <v>141</v>
      </c>
      <c r="B82" s="7" t="s">
        <v>142</v>
      </c>
      <c r="C82" s="72" t="s">
        <v>13</v>
      </c>
      <c r="D82" s="72">
        <v>80</v>
      </c>
      <c r="E82" s="70">
        <v>5</v>
      </c>
      <c r="F82" s="73">
        <v>0.23</v>
      </c>
      <c r="G82" s="70">
        <f>E82*(1+F82)</f>
        <v>6.15</v>
      </c>
      <c r="H82" s="70">
        <f>E82*D82</f>
        <v>400</v>
      </c>
      <c r="I82" s="70">
        <f>G82*D82</f>
        <v>492</v>
      </c>
      <c r="J82" s="32" t="s">
        <v>143</v>
      </c>
    </row>
    <row r="83" spans="1:10" ht="30.75" customHeight="1" x14ac:dyDescent="0.25">
      <c r="A83" s="71"/>
      <c r="B83" s="23" t="s">
        <v>144</v>
      </c>
      <c r="C83" s="72"/>
      <c r="D83" s="72"/>
      <c r="E83" s="70"/>
      <c r="F83" s="73"/>
      <c r="G83" s="70"/>
      <c r="H83" s="70"/>
      <c r="I83" s="70"/>
      <c r="J83" s="32" t="s">
        <v>145</v>
      </c>
    </row>
    <row r="84" spans="1:10" x14ac:dyDescent="0.25">
      <c r="A84" s="71"/>
      <c r="B84" s="30"/>
      <c r="C84" s="72"/>
      <c r="D84" s="72"/>
      <c r="E84" s="70"/>
      <c r="F84" s="73"/>
      <c r="G84" s="70"/>
      <c r="H84" s="70"/>
      <c r="I84" s="70"/>
      <c r="J84" s="25" t="s">
        <v>59</v>
      </c>
    </row>
    <row r="85" spans="1:10" ht="28.5" customHeight="1" x14ac:dyDescent="0.25">
      <c r="A85" s="66" t="s">
        <v>146</v>
      </c>
      <c r="B85" s="7" t="s">
        <v>147</v>
      </c>
      <c r="C85" s="67" t="s">
        <v>13</v>
      </c>
      <c r="D85" s="67">
        <v>67</v>
      </c>
      <c r="E85" s="68">
        <v>45</v>
      </c>
      <c r="F85" s="69">
        <v>0.23</v>
      </c>
      <c r="G85" s="68">
        <f>E85*(1+F85)</f>
        <v>55.35</v>
      </c>
      <c r="H85" s="68">
        <f>E85*D85</f>
        <v>3015</v>
      </c>
      <c r="I85" s="68">
        <f>G85*D85</f>
        <v>3708.4500000000003</v>
      </c>
      <c r="J85" s="32" t="s">
        <v>148</v>
      </c>
    </row>
    <row r="86" spans="1:10" ht="45" customHeight="1" x14ac:dyDescent="0.25">
      <c r="A86" s="66"/>
      <c r="B86" s="23" t="s">
        <v>149</v>
      </c>
      <c r="C86" s="67"/>
      <c r="D86" s="67"/>
      <c r="E86" s="68"/>
      <c r="F86" s="69"/>
      <c r="G86" s="68"/>
      <c r="H86" s="68"/>
      <c r="I86" s="68"/>
      <c r="J86" s="32" t="s">
        <v>150</v>
      </c>
    </row>
    <row r="87" spans="1:10" ht="28.5" x14ac:dyDescent="0.25">
      <c r="A87" s="66"/>
      <c r="B87" s="41"/>
      <c r="C87" s="67"/>
      <c r="D87" s="67"/>
      <c r="E87" s="68"/>
      <c r="F87" s="69"/>
      <c r="G87" s="68"/>
      <c r="H87" s="68"/>
      <c r="I87" s="68"/>
      <c r="J87" s="32" t="s">
        <v>151</v>
      </c>
    </row>
    <row r="88" spans="1:10" ht="28.5" x14ac:dyDescent="0.25">
      <c r="A88" s="66"/>
      <c r="B88" s="41"/>
      <c r="C88" s="67"/>
      <c r="D88" s="67"/>
      <c r="E88" s="68"/>
      <c r="F88" s="69"/>
      <c r="G88" s="68"/>
      <c r="H88" s="68"/>
      <c r="I88" s="68"/>
      <c r="J88" s="32" t="s">
        <v>152</v>
      </c>
    </row>
    <row r="89" spans="1:10" ht="28.5" x14ac:dyDescent="0.25">
      <c r="A89" s="66"/>
      <c r="B89" s="41"/>
      <c r="C89" s="67"/>
      <c r="D89" s="67"/>
      <c r="E89" s="68"/>
      <c r="F89" s="69"/>
      <c r="G89" s="68"/>
      <c r="H89" s="68"/>
      <c r="I89" s="68"/>
      <c r="J89" s="32" t="s">
        <v>153</v>
      </c>
    </row>
    <row r="90" spans="1:10" x14ac:dyDescent="0.25">
      <c r="A90" s="66"/>
      <c r="B90" s="39"/>
      <c r="C90" s="67"/>
      <c r="D90" s="67"/>
      <c r="E90" s="68"/>
      <c r="F90" s="69"/>
      <c r="G90" s="68"/>
      <c r="H90" s="68"/>
      <c r="I90" s="68"/>
      <c r="J90" s="33" t="s">
        <v>59</v>
      </c>
    </row>
    <row r="91" spans="1:10" ht="28.5" customHeight="1" x14ac:dyDescent="0.25">
      <c r="A91" s="66" t="s">
        <v>154</v>
      </c>
      <c r="B91" s="7" t="s">
        <v>155</v>
      </c>
      <c r="C91" s="67" t="s">
        <v>13</v>
      </c>
      <c r="D91" s="67">
        <v>28</v>
      </c>
      <c r="E91" s="68">
        <v>70</v>
      </c>
      <c r="F91" s="69">
        <v>0.23</v>
      </c>
      <c r="G91" s="68">
        <f>E91*(1+F91)</f>
        <v>86.1</v>
      </c>
      <c r="H91" s="68">
        <f>E91*D91</f>
        <v>1960</v>
      </c>
      <c r="I91" s="68">
        <f>G91*D91</f>
        <v>2410.7999999999997</v>
      </c>
      <c r="J91" s="32" t="s">
        <v>156</v>
      </c>
    </row>
    <row r="92" spans="1:10" ht="71.25" x14ac:dyDescent="0.25">
      <c r="A92" s="66"/>
      <c r="B92" s="23" t="s">
        <v>157</v>
      </c>
      <c r="C92" s="67"/>
      <c r="D92" s="67"/>
      <c r="E92" s="68"/>
      <c r="F92" s="69"/>
      <c r="G92" s="68"/>
      <c r="H92" s="68"/>
      <c r="I92" s="68"/>
      <c r="J92" s="32" t="s">
        <v>158</v>
      </c>
    </row>
    <row r="93" spans="1:10" ht="28.5" x14ac:dyDescent="0.25">
      <c r="A93" s="66"/>
      <c r="B93" s="41"/>
      <c r="C93" s="67"/>
      <c r="D93" s="67"/>
      <c r="E93" s="68"/>
      <c r="F93" s="69"/>
      <c r="G93" s="68"/>
      <c r="H93" s="68"/>
      <c r="I93" s="68"/>
      <c r="J93" s="32" t="s">
        <v>151</v>
      </c>
    </row>
    <row r="94" spans="1:10" ht="28.5" x14ac:dyDescent="0.25">
      <c r="A94" s="66"/>
      <c r="B94" s="41"/>
      <c r="C94" s="67"/>
      <c r="D94" s="67"/>
      <c r="E94" s="68"/>
      <c r="F94" s="69"/>
      <c r="G94" s="68"/>
      <c r="H94" s="68"/>
      <c r="I94" s="68"/>
      <c r="J94" s="32" t="s">
        <v>152</v>
      </c>
    </row>
    <row r="95" spans="1:10" ht="28.5" x14ac:dyDescent="0.25">
      <c r="A95" s="66"/>
      <c r="B95" s="41"/>
      <c r="C95" s="67"/>
      <c r="D95" s="67"/>
      <c r="E95" s="68"/>
      <c r="F95" s="69"/>
      <c r="G95" s="68"/>
      <c r="H95" s="68"/>
      <c r="I95" s="68"/>
      <c r="J95" s="32" t="s">
        <v>159</v>
      </c>
    </row>
    <row r="96" spans="1:10" ht="28.5" x14ac:dyDescent="0.25">
      <c r="A96" s="66"/>
      <c r="B96" s="41"/>
      <c r="C96" s="67"/>
      <c r="D96" s="67"/>
      <c r="E96" s="68"/>
      <c r="F96" s="69"/>
      <c r="G96" s="68"/>
      <c r="H96" s="68"/>
      <c r="I96" s="68"/>
      <c r="J96" s="32" t="s">
        <v>160</v>
      </c>
    </row>
    <row r="97" spans="1:10" x14ac:dyDescent="0.25">
      <c r="A97" s="66"/>
      <c r="B97" s="39"/>
      <c r="C97" s="67"/>
      <c r="D97" s="67"/>
      <c r="E97" s="68"/>
      <c r="F97" s="69"/>
      <c r="G97" s="68"/>
      <c r="H97" s="68"/>
      <c r="I97" s="68"/>
      <c r="J97" s="33" t="s">
        <v>59</v>
      </c>
    </row>
    <row r="98" spans="1:10" ht="28.5" customHeight="1" x14ac:dyDescent="0.25">
      <c r="A98" s="66" t="s">
        <v>161</v>
      </c>
      <c r="B98" s="7" t="s">
        <v>162</v>
      </c>
      <c r="C98" s="67" t="s">
        <v>13</v>
      </c>
      <c r="D98" s="67">
        <v>39</v>
      </c>
      <c r="E98" s="68">
        <v>10</v>
      </c>
      <c r="F98" s="69">
        <v>0.23</v>
      </c>
      <c r="G98" s="68">
        <f>E98*(1+F98)</f>
        <v>12.3</v>
      </c>
      <c r="H98" s="68">
        <f>E98*D98</f>
        <v>390</v>
      </c>
      <c r="I98" s="68">
        <f>G98*D98</f>
        <v>479.70000000000005</v>
      </c>
      <c r="J98" s="32" t="s">
        <v>163</v>
      </c>
    </row>
    <row r="99" spans="1:10" ht="42.75" x14ac:dyDescent="0.25">
      <c r="A99" s="66"/>
      <c r="B99" s="23" t="s">
        <v>164</v>
      </c>
      <c r="C99" s="67"/>
      <c r="D99" s="67"/>
      <c r="E99" s="68"/>
      <c r="F99" s="69"/>
      <c r="G99" s="68"/>
      <c r="H99" s="68"/>
      <c r="I99" s="68"/>
      <c r="J99" s="32" t="s">
        <v>158</v>
      </c>
    </row>
    <row r="100" spans="1:10" ht="28.5" x14ac:dyDescent="0.25">
      <c r="A100" s="66"/>
      <c r="B100" s="41"/>
      <c r="C100" s="67"/>
      <c r="D100" s="67"/>
      <c r="E100" s="68"/>
      <c r="F100" s="69"/>
      <c r="G100" s="68"/>
      <c r="H100" s="68"/>
      <c r="I100" s="68"/>
      <c r="J100" s="32" t="s">
        <v>151</v>
      </c>
    </row>
    <row r="101" spans="1:10" ht="28.5" x14ac:dyDescent="0.25">
      <c r="A101" s="66"/>
      <c r="B101" s="41"/>
      <c r="C101" s="67"/>
      <c r="D101" s="67"/>
      <c r="E101" s="68"/>
      <c r="F101" s="69"/>
      <c r="G101" s="68"/>
      <c r="H101" s="68"/>
      <c r="I101" s="68"/>
      <c r="J101" s="32" t="s">
        <v>152</v>
      </c>
    </row>
    <row r="102" spans="1:10" ht="28.5" x14ac:dyDescent="0.25">
      <c r="A102" s="66"/>
      <c r="B102" s="41"/>
      <c r="C102" s="67"/>
      <c r="D102" s="67"/>
      <c r="E102" s="68"/>
      <c r="F102" s="69"/>
      <c r="G102" s="68"/>
      <c r="H102" s="68"/>
      <c r="I102" s="68"/>
      <c r="J102" s="32" t="s">
        <v>165</v>
      </c>
    </row>
    <row r="103" spans="1:10" ht="28.5" x14ac:dyDescent="0.25">
      <c r="A103" s="66"/>
      <c r="B103" s="41"/>
      <c r="C103" s="67"/>
      <c r="D103" s="67"/>
      <c r="E103" s="68"/>
      <c r="F103" s="69"/>
      <c r="G103" s="68"/>
      <c r="H103" s="68"/>
      <c r="I103" s="68"/>
      <c r="J103" s="32" t="s">
        <v>166</v>
      </c>
    </row>
    <row r="104" spans="1:10" x14ac:dyDescent="0.25">
      <c r="A104" s="66"/>
      <c r="B104" s="41"/>
      <c r="C104" s="67"/>
      <c r="D104" s="67"/>
      <c r="E104" s="68"/>
      <c r="F104" s="69"/>
      <c r="G104" s="68"/>
      <c r="H104" s="68"/>
      <c r="I104" s="68"/>
      <c r="J104" s="32" t="s">
        <v>167</v>
      </c>
    </row>
    <row r="105" spans="1:10" x14ac:dyDescent="0.25">
      <c r="A105" s="66"/>
      <c r="B105" s="39"/>
      <c r="C105" s="67"/>
      <c r="D105" s="67"/>
      <c r="E105" s="68"/>
      <c r="F105" s="69"/>
      <c r="G105" s="68"/>
      <c r="H105" s="68"/>
      <c r="I105" s="68"/>
      <c r="J105" s="33" t="s">
        <v>59</v>
      </c>
    </row>
    <row r="106" spans="1:10" ht="28.5" customHeight="1" x14ac:dyDescent="0.25">
      <c r="A106" s="66" t="s">
        <v>168</v>
      </c>
      <c r="B106" s="7" t="s">
        <v>169</v>
      </c>
      <c r="C106" s="67" t="s">
        <v>13</v>
      </c>
      <c r="D106" s="67">
        <v>73</v>
      </c>
      <c r="E106" s="68">
        <v>50</v>
      </c>
      <c r="F106" s="69">
        <v>0.23</v>
      </c>
      <c r="G106" s="68">
        <f>E106*(1+F106)</f>
        <v>61.5</v>
      </c>
      <c r="H106" s="68">
        <f>E106*D106</f>
        <v>3650</v>
      </c>
      <c r="I106" s="68">
        <f>G106*D106</f>
        <v>4489.5</v>
      </c>
      <c r="J106" s="32" t="s">
        <v>163</v>
      </c>
    </row>
    <row r="107" spans="1:10" ht="71.25" x14ac:dyDescent="0.25">
      <c r="A107" s="66"/>
      <c r="B107" s="23" t="s">
        <v>170</v>
      </c>
      <c r="C107" s="67"/>
      <c r="D107" s="67"/>
      <c r="E107" s="68"/>
      <c r="F107" s="69"/>
      <c r="G107" s="68"/>
      <c r="H107" s="68"/>
      <c r="I107" s="68"/>
      <c r="J107" s="32" t="s">
        <v>151</v>
      </c>
    </row>
    <row r="108" spans="1:10" x14ac:dyDescent="0.25">
      <c r="A108" s="66"/>
      <c r="B108" s="41"/>
      <c r="C108" s="67"/>
      <c r="D108" s="67"/>
      <c r="E108" s="68"/>
      <c r="F108" s="69"/>
      <c r="G108" s="68"/>
      <c r="H108" s="68"/>
      <c r="I108" s="68"/>
      <c r="J108" s="32" t="s">
        <v>171</v>
      </c>
    </row>
    <row r="109" spans="1:10" ht="28.5" x14ac:dyDescent="0.25">
      <c r="A109" s="66"/>
      <c r="B109" s="41"/>
      <c r="C109" s="67"/>
      <c r="D109" s="67"/>
      <c r="E109" s="68"/>
      <c r="F109" s="69"/>
      <c r="G109" s="68"/>
      <c r="H109" s="68"/>
      <c r="I109" s="68"/>
      <c r="J109" s="32" t="s">
        <v>172</v>
      </c>
    </row>
    <row r="110" spans="1:10" ht="28.5" x14ac:dyDescent="0.25">
      <c r="A110" s="66"/>
      <c r="B110" s="41"/>
      <c r="C110" s="67"/>
      <c r="D110" s="67"/>
      <c r="E110" s="68"/>
      <c r="F110" s="69"/>
      <c r="G110" s="68"/>
      <c r="H110" s="68"/>
      <c r="I110" s="68"/>
      <c r="J110" s="32" t="s">
        <v>173</v>
      </c>
    </row>
    <row r="111" spans="1:10" x14ac:dyDescent="0.25">
      <c r="A111" s="66"/>
      <c r="B111" s="41"/>
      <c r="C111" s="67"/>
      <c r="D111" s="67"/>
      <c r="E111" s="68"/>
      <c r="F111" s="69"/>
      <c r="G111" s="68"/>
      <c r="H111" s="68"/>
      <c r="I111" s="68"/>
      <c r="J111" s="32" t="s">
        <v>158</v>
      </c>
    </row>
    <row r="112" spans="1:10" x14ac:dyDescent="0.25">
      <c r="A112" s="66"/>
      <c r="B112" s="41"/>
      <c r="C112" s="67"/>
      <c r="D112" s="67"/>
      <c r="E112" s="68"/>
      <c r="F112" s="69"/>
      <c r="G112" s="68"/>
      <c r="H112" s="68"/>
      <c r="I112" s="68"/>
      <c r="J112" s="32" t="s">
        <v>174</v>
      </c>
    </row>
    <row r="113" spans="1:10" ht="28.5" x14ac:dyDescent="0.25">
      <c r="A113" s="66"/>
      <c r="B113" s="41"/>
      <c r="C113" s="67"/>
      <c r="D113" s="67"/>
      <c r="E113" s="68"/>
      <c r="F113" s="69"/>
      <c r="G113" s="68"/>
      <c r="H113" s="68"/>
      <c r="I113" s="68"/>
      <c r="J113" s="32" t="s">
        <v>175</v>
      </c>
    </row>
    <row r="114" spans="1:10" ht="28.5" x14ac:dyDescent="0.25">
      <c r="A114" s="66"/>
      <c r="B114" s="41"/>
      <c r="C114" s="67"/>
      <c r="D114" s="67"/>
      <c r="E114" s="68"/>
      <c r="F114" s="69"/>
      <c r="G114" s="68"/>
      <c r="H114" s="68"/>
      <c r="I114" s="68"/>
      <c r="J114" s="32" t="s">
        <v>152</v>
      </c>
    </row>
    <row r="115" spans="1:10" ht="28.5" x14ac:dyDescent="0.25">
      <c r="A115" s="66"/>
      <c r="B115" s="41"/>
      <c r="C115" s="67"/>
      <c r="D115" s="67"/>
      <c r="E115" s="68"/>
      <c r="F115" s="69"/>
      <c r="G115" s="68"/>
      <c r="H115" s="68"/>
      <c r="I115" s="68"/>
      <c r="J115" s="32" t="s">
        <v>176</v>
      </c>
    </row>
    <row r="116" spans="1:10" ht="28.5" x14ac:dyDescent="0.25">
      <c r="A116" s="66"/>
      <c r="B116" s="41"/>
      <c r="C116" s="67"/>
      <c r="D116" s="67"/>
      <c r="E116" s="68"/>
      <c r="F116" s="69"/>
      <c r="G116" s="68"/>
      <c r="H116" s="68"/>
      <c r="I116" s="68"/>
      <c r="J116" s="32" t="s">
        <v>177</v>
      </c>
    </row>
    <row r="117" spans="1:10" ht="28.5" x14ac:dyDescent="0.25">
      <c r="A117" s="66"/>
      <c r="B117" s="41"/>
      <c r="C117" s="67"/>
      <c r="D117" s="67"/>
      <c r="E117" s="68"/>
      <c r="F117" s="69"/>
      <c r="G117" s="68"/>
      <c r="H117" s="68"/>
      <c r="I117" s="68"/>
      <c r="J117" s="32" t="s">
        <v>178</v>
      </c>
    </row>
    <row r="118" spans="1:10" ht="28.5" x14ac:dyDescent="0.25">
      <c r="A118" s="66"/>
      <c r="B118" s="41"/>
      <c r="C118" s="67"/>
      <c r="D118" s="67"/>
      <c r="E118" s="68"/>
      <c r="F118" s="69"/>
      <c r="G118" s="68"/>
      <c r="H118" s="68"/>
      <c r="I118" s="68"/>
      <c r="J118" s="32" t="s">
        <v>179</v>
      </c>
    </row>
    <row r="119" spans="1:10" x14ac:dyDescent="0.25">
      <c r="A119" s="66"/>
      <c r="B119" s="41"/>
      <c r="C119" s="67"/>
      <c r="D119" s="67"/>
      <c r="E119" s="68"/>
      <c r="F119" s="69"/>
      <c r="G119" s="68"/>
      <c r="H119" s="68"/>
      <c r="I119" s="68"/>
      <c r="J119" s="32" t="s">
        <v>180</v>
      </c>
    </row>
    <row r="120" spans="1:10" x14ac:dyDescent="0.25">
      <c r="A120" s="66"/>
      <c r="B120" s="41"/>
      <c r="C120" s="67"/>
      <c r="D120" s="67"/>
      <c r="E120" s="68"/>
      <c r="F120" s="69"/>
      <c r="G120" s="68"/>
      <c r="H120" s="68"/>
      <c r="I120" s="68"/>
      <c r="J120" s="32" t="s">
        <v>181</v>
      </c>
    </row>
    <row r="121" spans="1:10" x14ac:dyDescent="0.25">
      <c r="A121" s="66"/>
      <c r="B121" s="41"/>
      <c r="C121" s="67"/>
      <c r="D121" s="67"/>
      <c r="E121" s="68"/>
      <c r="F121" s="69"/>
      <c r="G121" s="68"/>
      <c r="H121" s="68"/>
      <c r="I121" s="68"/>
      <c r="J121" s="32" t="s">
        <v>182</v>
      </c>
    </row>
    <row r="122" spans="1:10" ht="28.5" x14ac:dyDescent="0.25">
      <c r="A122" s="66"/>
      <c r="B122" s="41"/>
      <c r="C122" s="67"/>
      <c r="D122" s="67"/>
      <c r="E122" s="68"/>
      <c r="F122" s="69"/>
      <c r="G122" s="68"/>
      <c r="H122" s="68"/>
      <c r="I122" s="68"/>
      <c r="J122" s="32" t="s">
        <v>183</v>
      </c>
    </row>
    <row r="123" spans="1:10" ht="28.5" x14ac:dyDescent="0.25">
      <c r="A123" s="66"/>
      <c r="B123" s="41"/>
      <c r="C123" s="67"/>
      <c r="D123" s="67"/>
      <c r="E123" s="68"/>
      <c r="F123" s="69"/>
      <c r="G123" s="68"/>
      <c r="H123" s="68"/>
      <c r="I123" s="68"/>
      <c r="J123" s="32" t="s">
        <v>184</v>
      </c>
    </row>
    <row r="124" spans="1:10" x14ac:dyDescent="0.25">
      <c r="A124" s="66"/>
      <c r="B124" s="39"/>
      <c r="C124" s="67"/>
      <c r="D124" s="67"/>
      <c r="E124" s="68"/>
      <c r="F124" s="69"/>
      <c r="G124" s="68"/>
      <c r="H124" s="68"/>
      <c r="I124" s="68"/>
      <c r="J124" s="33" t="s">
        <v>59</v>
      </c>
    </row>
    <row r="125" spans="1:10" ht="28.5" customHeight="1" x14ac:dyDescent="0.25">
      <c r="A125" s="66" t="s">
        <v>185</v>
      </c>
      <c r="B125" s="7" t="s">
        <v>169</v>
      </c>
      <c r="C125" s="67" t="s">
        <v>13</v>
      </c>
      <c r="D125" s="67">
        <v>14</v>
      </c>
      <c r="E125" s="68">
        <v>90</v>
      </c>
      <c r="F125" s="69">
        <v>0.23</v>
      </c>
      <c r="G125" s="68">
        <f>E125*(1+F125)</f>
        <v>110.7</v>
      </c>
      <c r="H125" s="68">
        <f>E125*D125</f>
        <v>1260</v>
      </c>
      <c r="I125" s="68">
        <f>G125*D125</f>
        <v>1549.8</v>
      </c>
      <c r="J125" s="32" t="s">
        <v>186</v>
      </c>
    </row>
    <row r="126" spans="1:10" ht="57" x14ac:dyDescent="0.25">
      <c r="A126" s="66"/>
      <c r="B126" s="23" t="s">
        <v>187</v>
      </c>
      <c r="C126" s="67"/>
      <c r="D126" s="67"/>
      <c r="E126" s="68"/>
      <c r="F126" s="69"/>
      <c r="G126" s="68"/>
      <c r="H126" s="68"/>
      <c r="I126" s="68"/>
      <c r="J126" s="32" t="s">
        <v>188</v>
      </c>
    </row>
    <row r="127" spans="1:10" x14ac:dyDescent="0.25">
      <c r="A127" s="66"/>
      <c r="B127" s="39"/>
      <c r="C127" s="67"/>
      <c r="D127" s="67"/>
      <c r="E127" s="68"/>
      <c r="F127" s="69"/>
      <c r="G127" s="68"/>
      <c r="H127" s="68"/>
      <c r="I127" s="68"/>
      <c r="J127" s="33" t="s">
        <v>59</v>
      </c>
    </row>
    <row r="128" spans="1:10" ht="42.75" customHeight="1" x14ac:dyDescent="0.25">
      <c r="A128" s="66" t="s">
        <v>189</v>
      </c>
      <c r="B128" s="7" t="s">
        <v>190</v>
      </c>
      <c r="C128" s="67" t="s">
        <v>13</v>
      </c>
      <c r="D128" s="67">
        <v>2</v>
      </c>
      <c r="E128" s="68">
        <v>170</v>
      </c>
      <c r="F128" s="69">
        <v>0.23</v>
      </c>
      <c r="G128" s="68">
        <f>E128*(1+F128)</f>
        <v>209.1</v>
      </c>
      <c r="H128" s="68">
        <f>E128*D128</f>
        <v>340</v>
      </c>
      <c r="I128" s="68">
        <f>G128*D128</f>
        <v>418.2</v>
      </c>
      <c r="J128" s="32" t="s">
        <v>191</v>
      </c>
    </row>
    <row r="129" spans="1:10" ht="137.25" x14ac:dyDescent="0.25">
      <c r="A129" s="66"/>
      <c r="B129" s="32" t="s">
        <v>192</v>
      </c>
      <c r="C129" s="67"/>
      <c r="D129" s="67"/>
      <c r="E129" s="68"/>
      <c r="F129" s="69"/>
      <c r="G129" s="68"/>
      <c r="H129" s="68"/>
      <c r="I129" s="68"/>
      <c r="J129" s="32" t="s">
        <v>193</v>
      </c>
    </row>
    <row r="130" spans="1:10" x14ac:dyDescent="0.25">
      <c r="A130" s="66"/>
      <c r="B130" s="39"/>
      <c r="C130" s="67"/>
      <c r="D130" s="67"/>
      <c r="E130" s="68"/>
      <c r="F130" s="69"/>
      <c r="G130" s="68"/>
      <c r="H130" s="68"/>
      <c r="I130" s="68"/>
      <c r="J130" s="33" t="s">
        <v>59</v>
      </c>
    </row>
    <row r="131" spans="1:10" ht="15" customHeight="1" x14ac:dyDescent="0.25">
      <c r="A131" s="66" t="s">
        <v>194</v>
      </c>
      <c r="B131" s="7" t="s">
        <v>195</v>
      </c>
      <c r="C131" s="67" t="s">
        <v>13</v>
      </c>
      <c r="D131" s="67">
        <v>1</v>
      </c>
      <c r="E131" s="68">
        <v>140</v>
      </c>
      <c r="F131" s="69">
        <v>0.23</v>
      </c>
      <c r="G131" s="68">
        <f>E131*(1+F131)</f>
        <v>172.2</v>
      </c>
      <c r="H131" s="68">
        <f>E131*D131</f>
        <v>140</v>
      </c>
      <c r="I131" s="68">
        <f>G131*D131</f>
        <v>172.2</v>
      </c>
      <c r="J131" s="32" t="s">
        <v>196</v>
      </c>
    </row>
    <row r="132" spans="1:10" ht="99.75" x14ac:dyDescent="0.25">
      <c r="A132" s="66"/>
      <c r="B132" s="29" t="s">
        <v>197</v>
      </c>
      <c r="C132" s="67"/>
      <c r="D132" s="67"/>
      <c r="E132" s="68"/>
      <c r="F132" s="69"/>
      <c r="G132" s="68"/>
      <c r="H132" s="68"/>
      <c r="I132" s="68"/>
      <c r="J132" s="33" t="s">
        <v>59</v>
      </c>
    </row>
    <row r="133" spans="1:10" ht="28.5" customHeight="1" x14ac:dyDescent="0.25">
      <c r="A133" s="66" t="s">
        <v>198</v>
      </c>
      <c r="B133" s="7" t="s">
        <v>199</v>
      </c>
      <c r="C133" s="67" t="s">
        <v>13</v>
      </c>
      <c r="D133" s="67">
        <v>35</v>
      </c>
      <c r="E133" s="68">
        <v>12</v>
      </c>
      <c r="F133" s="69">
        <v>0.23</v>
      </c>
      <c r="G133" s="68">
        <f>E133*(1+F133)</f>
        <v>14.76</v>
      </c>
      <c r="H133" s="68">
        <f>E133*D133</f>
        <v>420</v>
      </c>
      <c r="I133" s="68">
        <f>G133*D133</f>
        <v>516.6</v>
      </c>
      <c r="J133" s="32" t="s">
        <v>163</v>
      </c>
    </row>
    <row r="134" spans="1:10" ht="85.5" x14ac:dyDescent="0.25">
      <c r="A134" s="66"/>
      <c r="B134" s="23" t="s">
        <v>200</v>
      </c>
      <c r="C134" s="67"/>
      <c r="D134" s="67"/>
      <c r="E134" s="68"/>
      <c r="F134" s="69"/>
      <c r="G134" s="68"/>
      <c r="H134" s="68"/>
      <c r="I134" s="68"/>
      <c r="J134" s="32" t="s">
        <v>201</v>
      </c>
    </row>
    <row r="135" spans="1:10" ht="28.5" x14ac:dyDescent="0.25">
      <c r="A135" s="66"/>
      <c r="B135" s="23" t="s">
        <v>202</v>
      </c>
      <c r="C135" s="67"/>
      <c r="D135" s="67"/>
      <c r="E135" s="68"/>
      <c r="F135" s="69"/>
      <c r="G135" s="68"/>
      <c r="H135" s="68"/>
      <c r="I135" s="68"/>
      <c r="J135" s="32" t="s">
        <v>158</v>
      </c>
    </row>
    <row r="136" spans="1:10" ht="28.5" x14ac:dyDescent="0.25">
      <c r="A136" s="66"/>
      <c r="B136" s="23" t="s">
        <v>203</v>
      </c>
      <c r="C136" s="67"/>
      <c r="D136" s="67"/>
      <c r="E136" s="68"/>
      <c r="F136" s="69"/>
      <c r="G136" s="68"/>
      <c r="H136" s="68"/>
      <c r="I136" s="68"/>
      <c r="J136" s="32" t="s">
        <v>152</v>
      </c>
    </row>
    <row r="137" spans="1:10" ht="28.5" x14ac:dyDescent="0.25">
      <c r="A137" s="66"/>
      <c r="B137" s="23" t="s">
        <v>204</v>
      </c>
      <c r="C137" s="67"/>
      <c r="D137" s="67"/>
      <c r="E137" s="68"/>
      <c r="F137" s="69"/>
      <c r="G137" s="68"/>
      <c r="H137" s="68"/>
      <c r="I137" s="68"/>
      <c r="J137" s="32" t="s">
        <v>205</v>
      </c>
    </row>
    <row r="138" spans="1:10" ht="28.5" x14ac:dyDescent="0.25">
      <c r="A138" s="66"/>
      <c r="B138" s="23" t="s">
        <v>206</v>
      </c>
      <c r="C138" s="67"/>
      <c r="D138" s="67"/>
      <c r="E138" s="68"/>
      <c r="F138" s="69"/>
      <c r="G138" s="68"/>
      <c r="H138" s="68"/>
      <c r="I138" s="68"/>
      <c r="J138" s="32" t="s">
        <v>207</v>
      </c>
    </row>
    <row r="139" spans="1:10" x14ac:dyDescent="0.25">
      <c r="A139" s="66"/>
      <c r="B139" s="42"/>
      <c r="C139" s="67"/>
      <c r="D139" s="67"/>
      <c r="E139" s="68"/>
      <c r="F139" s="69"/>
      <c r="G139" s="68"/>
      <c r="H139" s="68"/>
      <c r="I139" s="68"/>
      <c r="J139" s="32" t="s">
        <v>208</v>
      </c>
    </row>
    <row r="140" spans="1:10" x14ac:dyDescent="0.25">
      <c r="A140" s="66"/>
      <c r="B140" s="39"/>
      <c r="C140" s="67"/>
      <c r="D140" s="67"/>
      <c r="E140" s="68"/>
      <c r="F140" s="69"/>
      <c r="G140" s="68"/>
      <c r="H140" s="68"/>
      <c r="I140" s="68"/>
      <c r="J140" s="33" t="s">
        <v>59</v>
      </c>
    </row>
    <row r="141" spans="1:10" ht="30" customHeight="1" x14ac:dyDescent="0.25">
      <c r="A141" s="66" t="s">
        <v>209</v>
      </c>
      <c r="B141" s="7" t="s">
        <v>210</v>
      </c>
      <c r="C141" s="67" t="s">
        <v>13</v>
      </c>
      <c r="D141" s="67">
        <v>43</v>
      </c>
      <c r="E141" s="68">
        <v>30</v>
      </c>
      <c r="F141" s="69">
        <v>0.23</v>
      </c>
      <c r="G141" s="68">
        <f>E141*(1+F141)</f>
        <v>36.9</v>
      </c>
      <c r="H141" s="68">
        <f>E141*D141</f>
        <v>1290</v>
      </c>
      <c r="I141" s="68">
        <f>G141*D141</f>
        <v>1586.7</v>
      </c>
      <c r="J141" s="32" t="s">
        <v>211</v>
      </c>
    </row>
    <row r="142" spans="1:10" ht="28.5" x14ac:dyDescent="0.25">
      <c r="A142" s="66"/>
      <c r="B142" s="23" t="s">
        <v>212</v>
      </c>
      <c r="C142" s="67"/>
      <c r="D142" s="67"/>
      <c r="E142" s="68"/>
      <c r="F142" s="69"/>
      <c r="G142" s="68"/>
      <c r="H142" s="68"/>
      <c r="I142" s="68"/>
      <c r="J142" s="32" t="s">
        <v>201</v>
      </c>
    </row>
    <row r="143" spans="1:10" ht="18" customHeight="1" x14ac:dyDescent="0.25">
      <c r="A143" s="66"/>
      <c r="B143" s="41"/>
      <c r="C143" s="67"/>
      <c r="D143" s="67"/>
      <c r="E143" s="68"/>
      <c r="F143" s="69"/>
      <c r="G143" s="68"/>
      <c r="H143" s="68"/>
      <c r="I143" s="68"/>
      <c r="J143" s="32" t="s">
        <v>213</v>
      </c>
    </row>
    <row r="144" spans="1:10" x14ac:dyDescent="0.25">
      <c r="A144" s="66"/>
      <c r="B144" s="39"/>
      <c r="C144" s="67"/>
      <c r="D144" s="67"/>
      <c r="E144" s="68"/>
      <c r="F144" s="69"/>
      <c r="G144" s="68"/>
      <c r="H144" s="68"/>
      <c r="I144" s="68"/>
      <c r="J144" s="33" t="s">
        <v>59</v>
      </c>
    </row>
    <row r="145" spans="1:10" ht="28.5" customHeight="1" x14ac:dyDescent="0.25">
      <c r="A145" s="66" t="s">
        <v>214</v>
      </c>
      <c r="B145" s="7" t="s">
        <v>215</v>
      </c>
      <c r="C145" s="67" t="s">
        <v>13</v>
      </c>
      <c r="D145" s="67">
        <v>18</v>
      </c>
      <c r="E145" s="68">
        <v>80</v>
      </c>
      <c r="F145" s="69">
        <v>0.23</v>
      </c>
      <c r="G145" s="68">
        <f>E145*(1+F145)</f>
        <v>98.4</v>
      </c>
      <c r="H145" s="68">
        <f>E145*D145</f>
        <v>1440</v>
      </c>
      <c r="I145" s="68">
        <f>G145*D145</f>
        <v>1771.2</v>
      </c>
      <c r="J145" s="32" t="s">
        <v>216</v>
      </c>
    </row>
    <row r="146" spans="1:10" ht="42.75" x14ac:dyDescent="0.25">
      <c r="A146" s="66"/>
      <c r="B146" s="23" t="s">
        <v>217</v>
      </c>
      <c r="C146" s="67"/>
      <c r="D146" s="67"/>
      <c r="E146" s="68"/>
      <c r="F146" s="69"/>
      <c r="G146" s="68"/>
      <c r="H146" s="68"/>
      <c r="I146" s="68"/>
      <c r="J146" s="32" t="s">
        <v>171</v>
      </c>
    </row>
    <row r="147" spans="1:10" ht="71.25" x14ac:dyDescent="0.25">
      <c r="A147" s="66"/>
      <c r="B147" s="23" t="s">
        <v>218</v>
      </c>
      <c r="C147" s="67"/>
      <c r="D147" s="67"/>
      <c r="E147" s="68"/>
      <c r="F147" s="69"/>
      <c r="G147" s="68"/>
      <c r="H147" s="68"/>
      <c r="I147" s="68"/>
      <c r="J147" s="32" t="s">
        <v>174</v>
      </c>
    </row>
    <row r="148" spans="1:10" ht="28.5" x14ac:dyDescent="0.25">
      <c r="A148" s="66"/>
      <c r="B148" s="42"/>
      <c r="C148" s="67"/>
      <c r="D148" s="67"/>
      <c r="E148" s="68"/>
      <c r="F148" s="69"/>
      <c r="G148" s="68"/>
      <c r="H148" s="68"/>
      <c r="I148" s="68"/>
      <c r="J148" s="32" t="s">
        <v>175</v>
      </c>
    </row>
    <row r="149" spans="1:10" ht="21.75" customHeight="1" x14ac:dyDescent="0.25">
      <c r="A149" s="66"/>
      <c r="B149" s="41"/>
      <c r="C149" s="67"/>
      <c r="D149" s="67"/>
      <c r="E149" s="68"/>
      <c r="F149" s="69"/>
      <c r="G149" s="68"/>
      <c r="H149" s="68"/>
      <c r="I149" s="68"/>
      <c r="J149" s="32" t="s">
        <v>219</v>
      </c>
    </row>
    <row r="150" spans="1:10" ht="28.5" x14ac:dyDescent="0.25">
      <c r="A150" s="66"/>
      <c r="B150" s="41"/>
      <c r="C150" s="67"/>
      <c r="D150" s="67"/>
      <c r="E150" s="68"/>
      <c r="F150" s="69"/>
      <c r="G150" s="68"/>
      <c r="H150" s="68"/>
      <c r="I150" s="68"/>
      <c r="J150" s="32" t="s">
        <v>220</v>
      </c>
    </row>
    <row r="151" spans="1:10" ht="28.5" x14ac:dyDescent="0.25">
      <c r="A151" s="66"/>
      <c r="B151" s="41"/>
      <c r="C151" s="67"/>
      <c r="D151" s="67"/>
      <c r="E151" s="68"/>
      <c r="F151" s="69"/>
      <c r="G151" s="68"/>
      <c r="H151" s="68"/>
      <c r="I151" s="68"/>
      <c r="J151" s="32" t="s">
        <v>221</v>
      </c>
    </row>
    <row r="152" spans="1:10" ht="28.5" x14ac:dyDescent="0.25">
      <c r="A152" s="66"/>
      <c r="B152" s="41"/>
      <c r="C152" s="67"/>
      <c r="D152" s="67"/>
      <c r="E152" s="68"/>
      <c r="F152" s="69"/>
      <c r="G152" s="68"/>
      <c r="H152" s="68"/>
      <c r="I152" s="68"/>
      <c r="J152" s="32" t="s">
        <v>222</v>
      </c>
    </row>
    <row r="153" spans="1:10" ht="28.5" x14ac:dyDescent="0.25">
      <c r="A153" s="66"/>
      <c r="B153" s="41"/>
      <c r="C153" s="67"/>
      <c r="D153" s="67"/>
      <c r="E153" s="68"/>
      <c r="F153" s="69"/>
      <c r="G153" s="68"/>
      <c r="H153" s="68"/>
      <c r="I153" s="68"/>
      <c r="J153" s="32" t="s">
        <v>172</v>
      </c>
    </row>
    <row r="154" spans="1:10" x14ac:dyDescent="0.25">
      <c r="A154" s="66"/>
      <c r="B154" s="39"/>
      <c r="C154" s="67"/>
      <c r="D154" s="67"/>
      <c r="E154" s="68"/>
      <c r="F154" s="69"/>
      <c r="G154" s="68"/>
      <c r="H154" s="68"/>
      <c r="I154" s="68"/>
      <c r="J154" s="33" t="s">
        <v>59</v>
      </c>
    </row>
    <row r="155" spans="1:10" ht="15" customHeight="1" x14ac:dyDescent="0.25">
      <c r="A155" s="66" t="s">
        <v>223</v>
      </c>
      <c r="B155" s="7" t="s">
        <v>224</v>
      </c>
      <c r="C155" s="67" t="s">
        <v>15</v>
      </c>
      <c r="D155" s="67">
        <v>1</v>
      </c>
      <c r="E155" s="68">
        <v>2000</v>
      </c>
      <c r="F155" s="69">
        <v>0.23</v>
      </c>
      <c r="G155" s="68">
        <f>E155*(1+F155)</f>
        <v>2460</v>
      </c>
      <c r="H155" s="68">
        <f>E155*D155</f>
        <v>2000</v>
      </c>
      <c r="I155" s="68">
        <f>G155*D155</f>
        <v>2460</v>
      </c>
      <c r="J155" s="32" t="s">
        <v>70</v>
      </c>
    </row>
    <row r="156" spans="1:10" x14ac:dyDescent="0.25">
      <c r="A156" s="66"/>
      <c r="B156" s="32" t="s">
        <v>225</v>
      </c>
      <c r="C156" s="67"/>
      <c r="D156" s="67"/>
      <c r="E156" s="68"/>
      <c r="F156" s="69"/>
      <c r="G156" s="68"/>
      <c r="H156" s="68"/>
      <c r="I156" s="68"/>
      <c r="J156" s="32"/>
    </row>
    <row r="157" spans="1:10" ht="57" x14ac:dyDescent="0.25">
      <c r="A157" s="66"/>
      <c r="B157" s="32" t="s">
        <v>226</v>
      </c>
      <c r="C157" s="67"/>
      <c r="D157" s="67"/>
      <c r="E157" s="68"/>
      <c r="F157" s="69"/>
      <c r="G157" s="68"/>
      <c r="H157" s="68"/>
      <c r="I157" s="68"/>
      <c r="J157" s="32" t="s">
        <v>59</v>
      </c>
    </row>
    <row r="158" spans="1:10" ht="28.5" x14ac:dyDescent="0.25">
      <c r="A158" s="66"/>
      <c r="B158" s="32" t="s">
        <v>227</v>
      </c>
      <c r="C158" s="67"/>
      <c r="D158" s="67"/>
      <c r="E158" s="68"/>
      <c r="F158" s="69"/>
      <c r="G158" s="68"/>
      <c r="H158" s="68"/>
      <c r="I158" s="68"/>
      <c r="J158" s="41"/>
    </row>
    <row r="159" spans="1:10" ht="28.5" x14ac:dyDescent="0.25">
      <c r="A159" s="66"/>
      <c r="B159" s="32" t="s">
        <v>228</v>
      </c>
      <c r="C159" s="67"/>
      <c r="D159" s="67"/>
      <c r="E159" s="68"/>
      <c r="F159" s="69"/>
      <c r="G159" s="68"/>
      <c r="H159" s="68"/>
      <c r="I159" s="68"/>
      <c r="J159" s="41"/>
    </row>
    <row r="160" spans="1:10" ht="28.5" x14ac:dyDescent="0.25">
      <c r="A160" s="66"/>
      <c r="B160" s="32" t="s">
        <v>229</v>
      </c>
      <c r="C160" s="67"/>
      <c r="D160" s="67"/>
      <c r="E160" s="68"/>
      <c r="F160" s="69"/>
      <c r="G160" s="68"/>
      <c r="H160" s="68"/>
      <c r="I160" s="68"/>
      <c r="J160" s="41"/>
    </row>
    <row r="161" spans="1:10" ht="28.5" x14ac:dyDescent="0.25">
      <c r="A161" s="66"/>
      <c r="B161" s="32" t="s">
        <v>230</v>
      </c>
      <c r="C161" s="67"/>
      <c r="D161" s="67"/>
      <c r="E161" s="68"/>
      <c r="F161" s="69"/>
      <c r="G161" s="68"/>
      <c r="H161" s="68"/>
      <c r="I161" s="68"/>
      <c r="J161" s="41"/>
    </row>
    <row r="162" spans="1:10" ht="28.5" x14ac:dyDescent="0.25">
      <c r="A162" s="66"/>
      <c r="B162" s="32" t="s">
        <v>231</v>
      </c>
      <c r="C162" s="67"/>
      <c r="D162" s="67"/>
      <c r="E162" s="68"/>
      <c r="F162" s="69"/>
      <c r="G162" s="68"/>
      <c r="H162" s="68"/>
      <c r="I162" s="68"/>
      <c r="J162" s="41"/>
    </row>
    <row r="163" spans="1:10" ht="28.5" x14ac:dyDescent="0.25">
      <c r="A163" s="66"/>
      <c r="B163" s="32" t="s">
        <v>232</v>
      </c>
      <c r="C163" s="67"/>
      <c r="D163" s="67"/>
      <c r="E163" s="68"/>
      <c r="F163" s="69"/>
      <c r="G163" s="68"/>
      <c r="H163" s="68"/>
      <c r="I163" s="68"/>
      <c r="J163" s="41"/>
    </row>
    <row r="164" spans="1:10" ht="71.25" x14ac:dyDescent="0.25">
      <c r="A164" s="66"/>
      <c r="B164" s="32" t="s">
        <v>233</v>
      </c>
      <c r="C164" s="67"/>
      <c r="D164" s="67"/>
      <c r="E164" s="68"/>
      <c r="F164" s="69"/>
      <c r="G164" s="68"/>
      <c r="H164" s="68"/>
      <c r="I164" s="68"/>
      <c r="J164" s="41"/>
    </row>
    <row r="165" spans="1:10" ht="28.5" x14ac:dyDescent="0.25">
      <c r="A165" s="66"/>
      <c r="B165" s="32" t="s">
        <v>234</v>
      </c>
      <c r="C165" s="67"/>
      <c r="D165" s="67"/>
      <c r="E165" s="68"/>
      <c r="F165" s="69"/>
      <c r="G165" s="68"/>
      <c r="H165" s="68"/>
      <c r="I165" s="68"/>
      <c r="J165" s="41"/>
    </row>
    <row r="166" spans="1:10" ht="28.5" x14ac:dyDescent="0.25">
      <c r="A166" s="66"/>
      <c r="B166" s="32" t="s">
        <v>235</v>
      </c>
      <c r="C166" s="67"/>
      <c r="D166" s="67"/>
      <c r="E166" s="68"/>
      <c r="F166" s="69"/>
      <c r="G166" s="68"/>
      <c r="H166" s="68"/>
      <c r="I166" s="68"/>
      <c r="J166" s="41"/>
    </row>
    <row r="167" spans="1:10" ht="28.5" x14ac:dyDescent="0.25">
      <c r="A167" s="66"/>
      <c r="B167" s="32" t="s">
        <v>236</v>
      </c>
      <c r="C167" s="67"/>
      <c r="D167" s="67"/>
      <c r="E167" s="68"/>
      <c r="F167" s="69"/>
      <c r="G167" s="68"/>
      <c r="H167" s="68"/>
      <c r="I167" s="68"/>
      <c r="J167" s="41"/>
    </row>
    <row r="168" spans="1:10" x14ac:dyDescent="0.25">
      <c r="A168" s="66"/>
      <c r="B168" s="32" t="s">
        <v>237</v>
      </c>
      <c r="C168" s="67"/>
      <c r="D168" s="67"/>
      <c r="E168" s="68"/>
      <c r="F168" s="69"/>
      <c r="G168" s="68"/>
      <c r="H168" s="68"/>
      <c r="I168" s="68"/>
      <c r="J168" s="41"/>
    </row>
    <row r="169" spans="1:10" ht="42.75" x14ac:dyDescent="0.25">
      <c r="A169" s="66"/>
      <c r="B169" s="32" t="s">
        <v>238</v>
      </c>
      <c r="C169" s="67"/>
      <c r="D169" s="67"/>
      <c r="E169" s="68"/>
      <c r="F169" s="69"/>
      <c r="G169" s="68"/>
      <c r="H169" s="68"/>
      <c r="I169" s="68"/>
      <c r="J169" s="41"/>
    </row>
    <row r="170" spans="1:10" ht="28.5" x14ac:dyDescent="0.25">
      <c r="A170" s="66"/>
      <c r="B170" s="32" t="s">
        <v>239</v>
      </c>
      <c r="C170" s="67"/>
      <c r="D170" s="67"/>
      <c r="E170" s="68"/>
      <c r="F170" s="69"/>
      <c r="G170" s="68"/>
      <c r="H170" s="68"/>
      <c r="I170" s="68"/>
      <c r="J170" s="41"/>
    </row>
    <row r="171" spans="1:10" x14ac:dyDescent="0.25">
      <c r="A171" s="66"/>
      <c r="B171" s="32" t="s">
        <v>240</v>
      </c>
      <c r="C171" s="67"/>
      <c r="D171" s="67"/>
      <c r="E171" s="68"/>
      <c r="F171" s="69"/>
      <c r="G171" s="68"/>
      <c r="H171" s="68"/>
      <c r="I171" s="68"/>
      <c r="J171" s="41"/>
    </row>
    <row r="172" spans="1:10" ht="28.5" x14ac:dyDescent="0.25">
      <c r="A172" s="66"/>
      <c r="B172" s="32" t="s">
        <v>241</v>
      </c>
      <c r="C172" s="67"/>
      <c r="D172" s="67"/>
      <c r="E172" s="68"/>
      <c r="F172" s="69"/>
      <c r="G172" s="68"/>
      <c r="H172" s="68"/>
      <c r="I172" s="68"/>
      <c r="J172" s="41"/>
    </row>
    <row r="173" spans="1:10" ht="28.5" x14ac:dyDescent="0.25">
      <c r="A173" s="66"/>
      <c r="B173" s="29" t="s">
        <v>242</v>
      </c>
      <c r="C173" s="67"/>
      <c r="D173" s="67"/>
      <c r="E173" s="68"/>
      <c r="F173" s="69"/>
      <c r="G173" s="68"/>
      <c r="H173" s="68"/>
      <c r="I173" s="68"/>
      <c r="J173" s="39"/>
    </row>
    <row r="174" spans="1:10" ht="15" customHeight="1" x14ac:dyDescent="0.25">
      <c r="A174" s="71" t="s">
        <v>243</v>
      </c>
      <c r="B174" s="7" t="s">
        <v>224</v>
      </c>
      <c r="C174" s="72" t="s">
        <v>15</v>
      </c>
      <c r="D174" s="72">
        <v>1</v>
      </c>
      <c r="E174" s="70">
        <v>2000</v>
      </c>
      <c r="F174" s="73">
        <v>0.23</v>
      </c>
      <c r="G174" s="68">
        <f>E174*(1+F174)</f>
        <v>2460</v>
      </c>
      <c r="H174" s="68">
        <f>E174*D174</f>
        <v>2000</v>
      </c>
      <c r="I174" s="68">
        <f>G174*D174</f>
        <v>2460</v>
      </c>
      <c r="J174" s="32" t="s">
        <v>77</v>
      </c>
    </row>
    <row r="175" spans="1:10" ht="18.75" customHeight="1" x14ac:dyDescent="0.25">
      <c r="A175" s="71"/>
      <c r="B175" s="32" t="s">
        <v>244</v>
      </c>
      <c r="C175" s="72"/>
      <c r="D175" s="72"/>
      <c r="E175" s="70"/>
      <c r="F175" s="73"/>
      <c r="G175" s="68"/>
      <c r="H175" s="68"/>
      <c r="I175" s="68"/>
      <c r="J175" s="32"/>
    </row>
    <row r="176" spans="1:10" ht="57" x14ac:dyDescent="0.25">
      <c r="A176" s="71"/>
      <c r="B176" s="32" t="s">
        <v>226</v>
      </c>
      <c r="C176" s="72"/>
      <c r="D176" s="72"/>
      <c r="E176" s="70"/>
      <c r="F176" s="73"/>
      <c r="G176" s="68"/>
      <c r="H176" s="68"/>
      <c r="I176" s="68"/>
      <c r="J176" s="32" t="s">
        <v>59</v>
      </c>
    </row>
    <row r="177" spans="1:10" ht="28.5" x14ac:dyDescent="0.25">
      <c r="A177" s="71"/>
      <c r="B177" s="32" t="s">
        <v>227</v>
      </c>
      <c r="C177" s="72"/>
      <c r="D177" s="72"/>
      <c r="E177" s="70"/>
      <c r="F177" s="73"/>
      <c r="G177" s="68"/>
      <c r="H177" s="68"/>
      <c r="I177" s="68"/>
      <c r="J177" s="41"/>
    </row>
    <row r="178" spans="1:10" ht="28.5" x14ac:dyDescent="0.25">
      <c r="A178" s="71"/>
      <c r="B178" s="32" t="s">
        <v>228</v>
      </c>
      <c r="C178" s="72"/>
      <c r="D178" s="72"/>
      <c r="E178" s="70"/>
      <c r="F178" s="73"/>
      <c r="G178" s="68"/>
      <c r="H178" s="68"/>
      <c r="I178" s="68"/>
      <c r="J178" s="41"/>
    </row>
    <row r="179" spans="1:10" ht="28.5" x14ac:dyDescent="0.25">
      <c r="A179" s="71"/>
      <c r="B179" s="32" t="s">
        <v>229</v>
      </c>
      <c r="C179" s="72"/>
      <c r="D179" s="72"/>
      <c r="E179" s="70"/>
      <c r="F179" s="73"/>
      <c r="G179" s="68"/>
      <c r="H179" s="68"/>
      <c r="I179" s="68"/>
      <c r="J179" s="41"/>
    </row>
    <row r="180" spans="1:10" ht="28.5" x14ac:dyDescent="0.25">
      <c r="A180" s="71"/>
      <c r="B180" s="32" t="s">
        <v>230</v>
      </c>
      <c r="C180" s="72"/>
      <c r="D180" s="72"/>
      <c r="E180" s="70"/>
      <c r="F180" s="73"/>
      <c r="G180" s="68"/>
      <c r="H180" s="68"/>
      <c r="I180" s="68"/>
      <c r="J180" s="41"/>
    </row>
    <row r="181" spans="1:10" ht="28.5" x14ac:dyDescent="0.25">
      <c r="A181" s="71"/>
      <c r="B181" s="32" t="s">
        <v>231</v>
      </c>
      <c r="C181" s="72"/>
      <c r="D181" s="72"/>
      <c r="E181" s="70"/>
      <c r="F181" s="73"/>
      <c r="G181" s="68"/>
      <c r="H181" s="68"/>
      <c r="I181" s="68"/>
      <c r="J181" s="41"/>
    </row>
    <row r="182" spans="1:10" ht="28.5" x14ac:dyDescent="0.25">
      <c r="A182" s="71"/>
      <c r="B182" s="32" t="s">
        <v>232</v>
      </c>
      <c r="C182" s="72"/>
      <c r="D182" s="72"/>
      <c r="E182" s="70"/>
      <c r="F182" s="73"/>
      <c r="G182" s="68"/>
      <c r="H182" s="68"/>
      <c r="I182" s="68"/>
      <c r="J182" s="41"/>
    </row>
    <row r="183" spans="1:10" ht="71.25" x14ac:dyDescent="0.25">
      <c r="A183" s="71"/>
      <c r="B183" s="32" t="s">
        <v>233</v>
      </c>
      <c r="C183" s="72"/>
      <c r="D183" s="72"/>
      <c r="E183" s="70"/>
      <c r="F183" s="73"/>
      <c r="G183" s="68"/>
      <c r="H183" s="68"/>
      <c r="I183" s="68"/>
      <c r="J183" s="41"/>
    </row>
    <row r="184" spans="1:10" ht="28.5" x14ac:dyDescent="0.25">
      <c r="A184" s="71"/>
      <c r="B184" s="32" t="s">
        <v>234</v>
      </c>
      <c r="C184" s="72"/>
      <c r="D184" s="72"/>
      <c r="E184" s="70"/>
      <c r="F184" s="73"/>
      <c r="G184" s="68"/>
      <c r="H184" s="68"/>
      <c r="I184" s="68"/>
      <c r="J184" s="41"/>
    </row>
    <row r="185" spans="1:10" ht="28.5" x14ac:dyDescent="0.25">
      <c r="A185" s="71"/>
      <c r="B185" s="32" t="s">
        <v>235</v>
      </c>
      <c r="C185" s="72"/>
      <c r="D185" s="72"/>
      <c r="E185" s="70"/>
      <c r="F185" s="73"/>
      <c r="G185" s="68"/>
      <c r="H185" s="68"/>
      <c r="I185" s="68"/>
      <c r="J185" s="41"/>
    </row>
    <row r="186" spans="1:10" ht="28.5" x14ac:dyDescent="0.25">
      <c r="A186" s="71"/>
      <c r="B186" s="32" t="s">
        <v>236</v>
      </c>
      <c r="C186" s="72"/>
      <c r="D186" s="72"/>
      <c r="E186" s="70"/>
      <c r="F186" s="73"/>
      <c r="G186" s="68"/>
      <c r="H186" s="68"/>
      <c r="I186" s="68"/>
      <c r="J186" s="41"/>
    </row>
    <row r="187" spans="1:10" x14ac:dyDescent="0.25">
      <c r="A187" s="71"/>
      <c r="B187" s="32" t="s">
        <v>237</v>
      </c>
      <c r="C187" s="72"/>
      <c r="D187" s="72"/>
      <c r="E187" s="70"/>
      <c r="F187" s="73"/>
      <c r="G187" s="68"/>
      <c r="H187" s="68"/>
      <c r="I187" s="68"/>
      <c r="J187" s="41"/>
    </row>
    <row r="188" spans="1:10" ht="42.75" x14ac:dyDescent="0.25">
      <c r="A188" s="71"/>
      <c r="B188" s="32" t="s">
        <v>238</v>
      </c>
      <c r="C188" s="72"/>
      <c r="D188" s="72"/>
      <c r="E188" s="70"/>
      <c r="F188" s="73"/>
      <c r="G188" s="68"/>
      <c r="H188" s="68"/>
      <c r="I188" s="68"/>
      <c r="J188" s="41"/>
    </row>
    <row r="189" spans="1:10" ht="28.5" x14ac:dyDescent="0.25">
      <c r="A189" s="71"/>
      <c r="B189" s="32" t="s">
        <v>239</v>
      </c>
      <c r="C189" s="72"/>
      <c r="D189" s="72"/>
      <c r="E189" s="70"/>
      <c r="F189" s="73"/>
      <c r="G189" s="68"/>
      <c r="H189" s="68"/>
      <c r="I189" s="68"/>
      <c r="J189" s="41"/>
    </row>
    <row r="190" spans="1:10" x14ac:dyDescent="0.25">
      <c r="A190" s="71"/>
      <c r="B190" s="32" t="s">
        <v>240</v>
      </c>
      <c r="C190" s="72"/>
      <c r="D190" s="72"/>
      <c r="E190" s="70"/>
      <c r="F190" s="73"/>
      <c r="G190" s="68"/>
      <c r="H190" s="68"/>
      <c r="I190" s="68"/>
      <c r="J190" s="41"/>
    </row>
    <row r="191" spans="1:10" ht="28.5" x14ac:dyDescent="0.25">
      <c r="A191" s="71"/>
      <c r="B191" s="32" t="s">
        <v>241</v>
      </c>
      <c r="C191" s="72"/>
      <c r="D191" s="72"/>
      <c r="E191" s="70"/>
      <c r="F191" s="73"/>
      <c r="G191" s="68"/>
      <c r="H191" s="68"/>
      <c r="I191" s="68"/>
      <c r="J191" s="41"/>
    </row>
    <row r="192" spans="1:10" ht="28.5" x14ac:dyDescent="0.25">
      <c r="A192" s="71"/>
      <c r="B192" s="25" t="s">
        <v>242</v>
      </c>
      <c r="C192" s="72"/>
      <c r="D192" s="72"/>
      <c r="E192" s="70"/>
      <c r="F192" s="73"/>
      <c r="G192" s="68"/>
      <c r="H192" s="68"/>
      <c r="I192" s="68"/>
      <c r="J192" s="30"/>
    </row>
    <row r="193" spans="1:10" ht="28.5" customHeight="1" x14ac:dyDescent="0.25">
      <c r="A193" s="66" t="s">
        <v>245</v>
      </c>
      <c r="B193" s="7" t="s">
        <v>224</v>
      </c>
      <c r="C193" s="67" t="s">
        <v>15</v>
      </c>
      <c r="D193" s="67">
        <v>1</v>
      </c>
      <c r="E193" s="68">
        <v>2000</v>
      </c>
      <c r="F193" s="69">
        <v>0.23</v>
      </c>
      <c r="G193" s="68">
        <f>E193*(1+F193)</f>
        <v>2460</v>
      </c>
      <c r="H193" s="68">
        <f>E193*D193</f>
        <v>2000</v>
      </c>
      <c r="I193" s="68">
        <f>G193*D193</f>
        <v>2460</v>
      </c>
      <c r="J193" s="32" t="s">
        <v>86</v>
      </c>
    </row>
    <row r="194" spans="1:10" x14ac:dyDescent="0.25">
      <c r="A194" s="66"/>
      <c r="B194" s="23" t="s">
        <v>246</v>
      </c>
      <c r="C194" s="67"/>
      <c r="D194" s="67"/>
      <c r="E194" s="68"/>
      <c r="F194" s="69"/>
      <c r="G194" s="68"/>
      <c r="H194" s="68"/>
      <c r="I194" s="68"/>
      <c r="J194" s="34" t="s">
        <v>59</v>
      </c>
    </row>
    <row r="195" spans="1:10" ht="57" x14ac:dyDescent="0.25">
      <c r="A195" s="66"/>
      <c r="B195" s="23" t="s">
        <v>226</v>
      </c>
      <c r="C195" s="67"/>
      <c r="D195" s="67"/>
      <c r="E195" s="68"/>
      <c r="F195" s="69"/>
      <c r="G195" s="68"/>
      <c r="H195" s="68"/>
      <c r="I195" s="68"/>
      <c r="J195" s="41"/>
    </row>
    <row r="196" spans="1:10" ht="28.5" x14ac:dyDescent="0.25">
      <c r="A196" s="66"/>
      <c r="B196" s="23" t="s">
        <v>227</v>
      </c>
      <c r="C196" s="67"/>
      <c r="D196" s="67"/>
      <c r="E196" s="68"/>
      <c r="F196" s="69"/>
      <c r="G196" s="68"/>
      <c r="H196" s="68"/>
      <c r="I196" s="68"/>
      <c r="J196" s="41"/>
    </row>
    <row r="197" spans="1:10" ht="28.5" x14ac:dyDescent="0.25">
      <c r="A197" s="66"/>
      <c r="B197" s="23" t="s">
        <v>228</v>
      </c>
      <c r="C197" s="67"/>
      <c r="D197" s="67"/>
      <c r="E197" s="68"/>
      <c r="F197" s="69"/>
      <c r="G197" s="68"/>
      <c r="H197" s="68"/>
      <c r="I197" s="68"/>
      <c r="J197" s="41"/>
    </row>
    <row r="198" spans="1:10" ht="28.5" x14ac:dyDescent="0.25">
      <c r="A198" s="66"/>
      <c r="B198" s="23" t="s">
        <v>229</v>
      </c>
      <c r="C198" s="67"/>
      <c r="D198" s="67"/>
      <c r="E198" s="68"/>
      <c r="F198" s="69"/>
      <c r="G198" s="68"/>
      <c r="H198" s="68"/>
      <c r="I198" s="68"/>
      <c r="J198" s="41"/>
    </row>
    <row r="199" spans="1:10" ht="28.5" x14ac:dyDescent="0.25">
      <c r="A199" s="66"/>
      <c r="B199" s="23" t="s">
        <v>230</v>
      </c>
      <c r="C199" s="67"/>
      <c r="D199" s="67"/>
      <c r="E199" s="68"/>
      <c r="F199" s="69"/>
      <c r="G199" s="68"/>
      <c r="H199" s="68"/>
      <c r="I199" s="68"/>
      <c r="J199" s="41"/>
    </row>
    <row r="200" spans="1:10" ht="28.5" x14ac:dyDescent="0.25">
      <c r="A200" s="66"/>
      <c r="B200" s="23" t="s">
        <v>231</v>
      </c>
      <c r="C200" s="67"/>
      <c r="D200" s="67"/>
      <c r="E200" s="68"/>
      <c r="F200" s="69"/>
      <c r="G200" s="68"/>
      <c r="H200" s="68"/>
      <c r="I200" s="68"/>
      <c r="J200" s="41"/>
    </row>
    <row r="201" spans="1:10" ht="28.5" x14ac:dyDescent="0.25">
      <c r="A201" s="66"/>
      <c r="B201" s="23" t="s">
        <v>232</v>
      </c>
      <c r="C201" s="67"/>
      <c r="D201" s="67"/>
      <c r="E201" s="68"/>
      <c r="F201" s="69"/>
      <c r="G201" s="68"/>
      <c r="H201" s="68"/>
      <c r="I201" s="68"/>
      <c r="J201" s="41"/>
    </row>
    <row r="202" spans="1:10" ht="71.25" x14ac:dyDescent="0.25">
      <c r="A202" s="66"/>
      <c r="B202" s="23" t="s">
        <v>233</v>
      </c>
      <c r="C202" s="67"/>
      <c r="D202" s="67"/>
      <c r="E202" s="68"/>
      <c r="F202" s="69"/>
      <c r="G202" s="68"/>
      <c r="H202" s="68"/>
      <c r="I202" s="68"/>
      <c r="J202" s="41"/>
    </row>
    <row r="203" spans="1:10" ht="28.5" x14ac:dyDescent="0.25">
      <c r="A203" s="66"/>
      <c r="B203" s="23" t="s">
        <v>234</v>
      </c>
      <c r="C203" s="67"/>
      <c r="D203" s="67"/>
      <c r="E203" s="68"/>
      <c r="F203" s="69"/>
      <c r="G203" s="68"/>
      <c r="H203" s="68"/>
      <c r="I203" s="68"/>
      <c r="J203" s="41"/>
    </row>
    <row r="204" spans="1:10" ht="28.5" x14ac:dyDescent="0.25">
      <c r="A204" s="66"/>
      <c r="B204" s="23" t="s">
        <v>235</v>
      </c>
      <c r="C204" s="67"/>
      <c r="D204" s="67"/>
      <c r="E204" s="68"/>
      <c r="F204" s="69"/>
      <c r="G204" s="68"/>
      <c r="H204" s="68"/>
      <c r="I204" s="68"/>
      <c r="J204" s="41"/>
    </row>
    <row r="205" spans="1:10" ht="28.5" x14ac:dyDescent="0.25">
      <c r="A205" s="66"/>
      <c r="B205" s="23" t="s">
        <v>236</v>
      </c>
      <c r="C205" s="67"/>
      <c r="D205" s="67"/>
      <c r="E205" s="68"/>
      <c r="F205" s="69"/>
      <c r="G205" s="68"/>
      <c r="H205" s="68"/>
      <c r="I205" s="68"/>
      <c r="J205" s="41"/>
    </row>
    <row r="206" spans="1:10" x14ac:dyDescent="0.25">
      <c r="A206" s="66"/>
      <c r="B206" s="23" t="s">
        <v>237</v>
      </c>
      <c r="C206" s="67"/>
      <c r="D206" s="67"/>
      <c r="E206" s="68"/>
      <c r="F206" s="69"/>
      <c r="G206" s="68"/>
      <c r="H206" s="68"/>
      <c r="I206" s="68"/>
      <c r="J206" s="41"/>
    </row>
    <row r="207" spans="1:10" ht="42.75" x14ac:dyDescent="0.25">
      <c r="A207" s="66"/>
      <c r="B207" s="23" t="s">
        <v>238</v>
      </c>
      <c r="C207" s="67"/>
      <c r="D207" s="67"/>
      <c r="E207" s="68"/>
      <c r="F207" s="69"/>
      <c r="G207" s="68"/>
      <c r="H207" s="68"/>
      <c r="I207" s="68"/>
      <c r="J207" s="41"/>
    </row>
    <row r="208" spans="1:10" ht="28.5" x14ac:dyDescent="0.25">
      <c r="A208" s="66"/>
      <c r="B208" s="23" t="s">
        <v>239</v>
      </c>
      <c r="C208" s="67"/>
      <c r="D208" s="67"/>
      <c r="E208" s="68"/>
      <c r="F208" s="69"/>
      <c r="G208" s="68"/>
      <c r="H208" s="68"/>
      <c r="I208" s="68"/>
      <c r="J208" s="41"/>
    </row>
    <row r="209" spans="1:10" x14ac:dyDescent="0.25">
      <c r="A209" s="66"/>
      <c r="B209" s="23" t="s">
        <v>240</v>
      </c>
      <c r="C209" s="67"/>
      <c r="D209" s="67"/>
      <c r="E209" s="68"/>
      <c r="F209" s="69"/>
      <c r="G209" s="68"/>
      <c r="H209" s="68"/>
      <c r="I209" s="68"/>
      <c r="J209" s="41"/>
    </row>
    <row r="210" spans="1:10" ht="28.5" x14ac:dyDescent="0.25">
      <c r="A210" s="66"/>
      <c r="B210" s="23" t="s">
        <v>241</v>
      </c>
      <c r="C210" s="67"/>
      <c r="D210" s="67"/>
      <c r="E210" s="68"/>
      <c r="F210" s="69"/>
      <c r="G210" s="68"/>
      <c r="H210" s="68"/>
      <c r="I210" s="68"/>
      <c r="J210" s="41"/>
    </row>
    <row r="211" spans="1:10" ht="28.5" x14ac:dyDescent="0.25">
      <c r="A211" s="66"/>
      <c r="B211" s="29" t="s">
        <v>242</v>
      </c>
      <c r="C211" s="67"/>
      <c r="D211" s="67"/>
      <c r="E211" s="68"/>
      <c r="F211" s="69"/>
      <c r="G211" s="68"/>
      <c r="H211" s="68"/>
      <c r="I211" s="68"/>
      <c r="J211" s="39"/>
    </row>
    <row r="212" spans="1:10" ht="28.5" customHeight="1" x14ac:dyDescent="0.25">
      <c r="A212" s="66" t="s">
        <v>247</v>
      </c>
      <c r="B212" s="7" t="s">
        <v>248</v>
      </c>
      <c r="C212" s="67" t="s">
        <v>15</v>
      </c>
      <c r="D212" s="67" t="s">
        <v>16</v>
      </c>
      <c r="E212" s="68">
        <v>1500</v>
      </c>
      <c r="F212" s="69">
        <v>0.23</v>
      </c>
      <c r="G212" s="68">
        <f>E212*(1+F212)</f>
        <v>1845</v>
      </c>
      <c r="H212" s="68">
        <f>E212*D212</f>
        <v>1500</v>
      </c>
      <c r="I212" s="68">
        <f>G212*D212</f>
        <v>1845</v>
      </c>
      <c r="J212" s="32" t="s">
        <v>86</v>
      </c>
    </row>
    <row r="213" spans="1:10" ht="28.5" x14ac:dyDescent="0.25">
      <c r="A213" s="66"/>
      <c r="B213" s="32" t="s">
        <v>249</v>
      </c>
      <c r="C213" s="67"/>
      <c r="D213" s="67"/>
      <c r="E213" s="68"/>
      <c r="F213" s="69"/>
      <c r="G213" s="68"/>
      <c r="H213" s="68"/>
      <c r="I213" s="68"/>
      <c r="J213" s="32"/>
    </row>
    <row r="214" spans="1:10" ht="28.5" x14ac:dyDescent="0.25">
      <c r="A214" s="66"/>
      <c r="B214" s="32" t="s">
        <v>250</v>
      </c>
      <c r="C214" s="67"/>
      <c r="D214" s="67"/>
      <c r="E214" s="68"/>
      <c r="F214" s="69"/>
      <c r="G214" s="68"/>
      <c r="H214" s="68"/>
      <c r="I214" s="68"/>
      <c r="J214" s="34" t="s">
        <v>59</v>
      </c>
    </row>
    <row r="215" spans="1:10" ht="28.5" x14ac:dyDescent="0.25">
      <c r="A215" s="66"/>
      <c r="B215" s="32" t="s">
        <v>251</v>
      </c>
      <c r="C215" s="67"/>
      <c r="D215" s="67"/>
      <c r="E215" s="68"/>
      <c r="F215" s="69"/>
      <c r="G215" s="68"/>
      <c r="H215" s="68"/>
      <c r="I215" s="68"/>
      <c r="J215" s="41"/>
    </row>
    <row r="216" spans="1:10" ht="42.75" x14ac:dyDescent="0.25">
      <c r="A216" s="66"/>
      <c r="B216" s="32" t="s">
        <v>252</v>
      </c>
      <c r="C216" s="67"/>
      <c r="D216" s="67"/>
      <c r="E216" s="68"/>
      <c r="F216" s="69"/>
      <c r="G216" s="68"/>
      <c r="H216" s="68"/>
      <c r="I216" s="68"/>
      <c r="J216" s="41"/>
    </row>
    <row r="217" spans="1:10" x14ac:dyDescent="0.25">
      <c r="A217" s="66"/>
      <c r="B217" s="32" t="s">
        <v>253</v>
      </c>
      <c r="C217" s="67"/>
      <c r="D217" s="67"/>
      <c r="E217" s="68"/>
      <c r="F217" s="69"/>
      <c r="G217" s="68"/>
      <c r="H217" s="68"/>
      <c r="I217" s="68"/>
      <c r="J217" s="41"/>
    </row>
    <row r="218" spans="1:10" x14ac:dyDescent="0.25">
      <c r="A218" s="66"/>
      <c r="B218" s="32" t="s">
        <v>254</v>
      </c>
      <c r="C218" s="67"/>
      <c r="D218" s="67"/>
      <c r="E218" s="68"/>
      <c r="F218" s="69"/>
      <c r="G218" s="68"/>
      <c r="H218" s="68"/>
      <c r="I218" s="68"/>
      <c r="J218" s="41"/>
    </row>
    <row r="219" spans="1:10" ht="28.5" x14ac:dyDescent="0.25">
      <c r="A219" s="66"/>
      <c r="B219" s="29" t="s">
        <v>255</v>
      </c>
      <c r="C219" s="67"/>
      <c r="D219" s="67"/>
      <c r="E219" s="68"/>
      <c r="F219" s="69"/>
      <c r="G219" s="68"/>
      <c r="H219" s="68"/>
      <c r="I219" s="68"/>
      <c r="J219" s="39"/>
    </row>
    <row r="220" spans="1:10" ht="15" customHeight="1" x14ac:dyDescent="0.25">
      <c r="A220" s="66" t="s">
        <v>256</v>
      </c>
      <c r="B220" s="18" t="s">
        <v>257</v>
      </c>
      <c r="C220" s="67" t="s">
        <v>15</v>
      </c>
      <c r="D220" s="67">
        <v>1</v>
      </c>
      <c r="E220" s="80">
        <v>163</v>
      </c>
      <c r="F220" s="69">
        <v>0.23</v>
      </c>
      <c r="G220" s="68">
        <f>E220*(1+F220)</f>
        <v>200.49</v>
      </c>
      <c r="H220" s="68">
        <f>E220*D220</f>
        <v>163</v>
      </c>
      <c r="I220" s="68">
        <f>G220*D220</f>
        <v>200.49</v>
      </c>
      <c r="J220" s="43" t="s">
        <v>258</v>
      </c>
    </row>
    <row r="221" spans="1:10" ht="42.75" x14ac:dyDescent="0.25">
      <c r="A221" s="66"/>
      <c r="B221" s="29" t="s">
        <v>259</v>
      </c>
      <c r="C221" s="67"/>
      <c r="D221" s="67"/>
      <c r="E221" s="80"/>
      <c r="F221" s="69"/>
      <c r="G221" s="68"/>
      <c r="H221" s="68"/>
      <c r="I221" s="68"/>
      <c r="J221" s="33" t="s">
        <v>59</v>
      </c>
    </row>
    <row r="222" spans="1:10" ht="15.75" customHeight="1" x14ac:dyDescent="0.25">
      <c r="A222" s="78" t="s">
        <v>53</v>
      </c>
      <c r="B222" s="78"/>
      <c r="C222" s="78"/>
      <c r="D222" s="78"/>
      <c r="E222" s="78"/>
      <c r="F222" s="78"/>
      <c r="G222" s="78"/>
      <c r="H222" s="79">
        <f>SUM(H10:H221)</f>
        <v>77168</v>
      </c>
      <c r="I222" s="79">
        <f>SUM(I10:I221)</f>
        <v>94916.64</v>
      </c>
      <c r="J222" s="77"/>
    </row>
    <row r="223" spans="1:10" ht="15.75" customHeight="1" x14ac:dyDescent="0.25">
      <c r="A223" s="78"/>
      <c r="B223" s="78"/>
      <c r="C223" s="78"/>
      <c r="D223" s="78"/>
      <c r="E223" s="78"/>
      <c r="F223" s="78"/>
      <c r="G223" s="78"/>
      <c r="H223" s="79"/>
      <c r="I223" s="79"/>
      <c r="J223" s="77"/>
    </row>
    <row r="224" spans="1:10" ht="15" customHeight="1" x14ac:dyDescent="0.25">
      <c r="A224" s="78" t="s">
        <v>260</v>
      </c>
      <c r="B224" s="78"/>
      <c r="C224" s="78"/>
      <c r="D224" s="78"/>
      <c r="E224" s="78"/>
      <c r="F224" s="78"/>
      <c r="G224" s="78"/>
      <c r="H224" s="79">
        <f>H222+H7</f>
        <v>86768</v>
      </c>
      <c r="I224" s="79">
        <f>I222+I7</f>
        <v>105284.64</v>
      </c>
      <c r="J224" s="77"/>
    </row>
    <row r="225" spans="1:10" ht="15.75" customHeight="1" x14ac:dyDescent="0.25">
      <c r="A225" s="78"/>
      <c r="B225" s="78"/>
      <c r="C225" s="78"/>
      <c r="D225" s="78"/>
      <c r="E225" s="78"/>
      <c r="F225" s="78"/>
      <c r="G225" s="78"/>
      <c r="H225" s="79"/>
      <c r="I225" s="79"/>
      <c r="J225" s="77"/>
    </row>
  </sheetData>
  <autoFilter ref="A3:J3"/>
  <mergeCells count="322">
    <mergeCell ref="A1:J1"/>
    <mergeCell ref="A2:J2"/>
    <mergeCell ref="A4:A6"/>
    <mergeCell ref="C4:C6"/>
    <mergeCell ref="D4:D6"/>
    <mergeCell ref="E4:E6"/>
    <mergeCell ref="F4:F6"/>
    <mergeCell ref="G4:G6"/>
    <mergeCell ref="H4:H6"/>
    <mergeCell ref="I4:I6"/>
    <mergeCell ref="A7:G9"/>
    <mergeCell ref="H7:H9"/>
    <mergeCell ref="I7:I9"/>
    <mergeCell ref="J7:J9"/>
    <mergeCell ref="A10:A12"/>
    <mergeCell ref="C10:C12"/>
    <mergeCell ref="D10:D12"/>
    <mergeCell ref="E10:E12"/>
    <mergeCell ref="F10:F12"/>
    <mergeCell ref="G10:G12"/>
    <mergeCell ref="H10:H12"/>
    <mergeCell ref="I10:I12"/>
    <mergeCell ref="J10:J11"/>
    <mergeCell ref="A13:A15"/>
    <mergeCell ref="C13:C15"/>
    <mergeCell ref="D13:D15"/>
    <mergeCell ref="E13:E15"/>
    <mergeCell ref="F13:F15"/>
    <mergeCell ref="G13:G15"/>
    <mergeCell ref="H13:H15"/>
    <mergeCell ref="I13:I15"/>
    <mergeCell ref="A16:A18"/>
    <mergeCell ref="C16:C18"/>
    <mergeCell ref="D16:D18"/>
    <mergeCell ref="E16:E18"/>
    <mergeCell ref="F16:F18"/>
    <mergeCell ref="G16:G18"/>
    <mergeCell ref="H16:H18"/>
    <mergeCell ref="I16:I18"/>
    <mergeCell ref="A19:A21"/>
    <mergeCell ref="C19:C21"/>
    <mergeCell ref="D19:D21"/>
    <mergeCell ref="E19:E21"/>
    <mergeCell ref="F19:F21"/>
    <mergeCell ref="G19:G21"/>
    <mergeCell ref="H19:H21"/>
    <mergeCell ref="I19:I21"/>
    <mergeCell ref="J19:J20"/>
    <mergeCell ref="A22:A24"/>
    <mergeCell ref="C22:C24"/>
    <mergeCell ref="D22:D24"/>
    <mergeCell ref="E22:E24"/>
    <mergeCell ref="F22:F24"/>
    <mergeCell ref="G22:G24"/>
    <mergeCell ref="H22:H24"/>
    <mergeCell ref="I22:I24"/>
    <mergeCell ref="A25:A27"/>
    <mergeCell ref="C25:C27"/>
    <mergeCell ref="D25:D27"/>
    <mergeCell ref="E25:E27"/>
    <mergeCell ref="F25:F27"/>
    <mergeCell ref="G25:G27"/>
    <mergeCell ref="H25:H27"/>
    <mergeCell ref="I25:I27"/>
    <mergeCell ref="A28:A30"/>
    <mergeCell ref="C28:C30"/>
    <mergeCell ref="D28:D30"/>
    <mergeCell ref="E28:E30"/>
    <mergeCell ref="F28:F30"/>
    <mergeCell ref="G28:G30"/>
    <mergeCell ref="H28:H30"/>
    <mergeCell ref="I28:I30"/>
    <mergeCell ref="J28:J30"/>
    <mergeCell ref="A31:A33"/>
    <mergeCell ref="C31:C33"/>
    <mergeCell ref="D31:D33"/>
    <mergeCell ref="E31:E33"/>
    <mergeCell ref="F31:F33"/>
    <mergeCell ref="G31:G33"/>
    <mergeCell ref="H31:H33"/>
    <mergeCell ref="I31:I33"/>
    <mergeCell ref="A34:A36"/>
    <mergeCell ref="C34:C36"/>
    <mergeCell ref="D34:D36"/>
    <mergeCell ref="E34:E36"/>
    <mergeCell ref="F34:F36"/>
    <mergeCell ref="G34:G36"/>
    <mergeCell ref="H34:H36"/>
    <mergeCell ref="I34:I36"/>
    <mergeCell ref="A37:A39"/>
    <mergeCell ref="C37:C39"/>
    <mergeCell ref="D37:D39"/>
    <mergeCell ref="E37:E39"/>
    <mergeCell ref="F37:F39"/>
    <mergeCell ref="G37:G39"/>
    <mergeCell ref="H37:H39"/>
    <mergeCell ref="I37:I39"/>
    <mergeCell ref="J37:J38"/>
    <mergeCell ref="A40:A42"/>
    <mergeCell ref="C40:C42"/>
    <mergeCell ref="D40:D42"/>
    <mergeCell ref="E40:E42"/>
    <mergeCell ref="F40:F42"/>
    <mergeCell ref="G40:G42"/>
    <mergeCell ref="H40:H42"/>
    <mergeCell ref="I40:I42"/>
    <mergeCell ref="A43:A45"/>
    <mergeCell ref="C43:C45"/>
    <mergeCell ref="D43:D45"/>
    <mergeCell ref="E43:E45"/>
    <mergeCell ref="F43:F45"/>
    <mergeCell ref="G43:G45"/>
    <mergeCell ref="H43:H45"/>
    <mergeCell ref="I43:I45"/>
    <mergeCell ref="A46:A48"/>
    <mergeCell ref="C46:C48"/>
    <mergeCell ref="D46:D48"/>
    <mergeCell ref="E46:E48"/>
    <mergeCell ref="F46:F48"/>
    <mergeCell ref="G46:G48"/>
    <mergeCell ref="H46:H48"/>
    <mergeCell ref="I46:I48"/>
    <mergeCell ref="A49:A51"/>
    <mergeCell ref="C49:C51"/>
    <mergeCell ref="D49:D51"/>
    <mergeCell ref="E49:E51"/>
    <mergeCell ref="F49:F51"/>
    <mergeCell ref="G49:G51"/>
    <mergeCell ref="H49:H51"/>
    <mergeCell ref="I49:I51"/>
    <mergeCell ref="A52:A55"/>
    <mergeCell ref="C52:C55"/>
    <mergeCell ref="D52:D55"/>
    <mergeCell ref="E52:E55"/>
    <mergeCell ref="F52:F55"/>
    <mergeCell ref="G52:G55"/>
    <mergeCell ref="H52:H55"/>
    <mergeCell ref="I52:I55"/>
    <mergeCell ref="A56:A58"/>
    <mergeCell ref="C56:C58"/>
    <mergeCell ref="D56:D58"/>
    <mergeCell ref="E56:E58"/>
    <mergeCell ref="F56:F58"/>
    <mergeCell ref="G56:G58"/>
    <mergeCell ref="H56:H58"/>
    <mergeCell ref="I56:I58"/>
    <mergeCell ref="A59:A61"/>
    <mergeCell ref="C59:C61"/>
    <mergeCell ref="D59:D61"/>
    <mergeCell ref="E59:E61"/>
    <mergeCell ref="F59:F61"/>
    <mergeCell ref="G59:G61"/>
    <mergeCell ref="H59:H61"/>
    <mergeCell ref="I59:I61"/>
    <mergeCell ref="A62:A66"/>
    <mergeCell ref="C62:C66"/>
    <mergeCell ref="D62:D66"/>
    <mergeCell ref="E62:E66"/>
    <mergeCell ref="F62:F66"/>
    <mergeCell ref="G62:G66"/>
    <mergeCell ref="H62:H66"/>
    <mergeCell ref="I62:I66"/>
    <mergeCell ref="A67:A71"/>
    <mergeCell ref="C67:C71"/>
    <mergeCell ref="D67:D71"/>
    <mergeCell ref="E67:E71"/>
    <mergeCell ref="F67:F71"/>
    <mergeCell ref="G67:G71"/>
    <mergeCell ref="H67:H71"/>
    <mergeCell ref="I67:I71"/>
    <mergeCell ref="A72:A76"/>
    <mergeCell ref="C72:C76"/>
    <mergeCell ref="D72:D76"/>
    <mergeCell ref="E72:E76"/>
    <mergeCell ref="F72:F76"/>
    <mergeCell ref="G72:G76"/>
    <mergeCell ref="H72:H76"/>
    <mergeCell ref="I72:I76"/>
    <mergeCell ref="A77:A81"/>
    <mergeCell ref="C77:C81"/>
    <mergeCell ref="D77:D81"/>
    <mergeCell ref="E77:E81"/>
    <mergeCell ref="F77:F81"/>
    <mergeCell ref="G77:G81"/>
    <mergeCell ref="H77:H81"/>
    <mergeCell ref="I77:I81"/>
    <mergeCell ref="A82:A84"/>
    <mergeCell ref="C82:C84"/>
    <mergeCell ref="D82:D84"/>
    <mergeCell ref="E82:E84"/>
    <mergeCell ref="F82:F84"/>
    <mergeCell ref="G82:G84"/>
    <mergeCell ref="H82:H84"/>
    <mergeCell ref="I82:I84"/>
    <mergeCell ref="A85:A90"/>
    <mergeCell ref="C85:C90"/>
    <mergeCell ref="D85:D90"/>
    <mergeCell ref="E85:E90"/>
    <mergeCell ref="F85:F90"/>
    <mergeCell ref="G85:G90"/>
    <mergeCell ref="H85:H90"/>
    <mergeCell ref="I85:I90"/>
    <mergeCell ref="A91:A97"/>
    <mergeCell ref="C91:C97"/>
    <mergeCell ref="D91:D97"/>
    <mergeCell ref="E91:E97"/>
    <mergeCell ref="F91:F97"/>
    <mergeCell ref="G91:G97"/>
    <mergeCell ref="H91:H97"/>
    <mergeCell ref="I91:I97"/>
    <mergeCell ref="A98:A105"/>
    <mergeCell ref="C98:C105"/>
    <mergeCell ref="D98:D105"/>
    <mergeCell ref="E98:E105"/>
    <mergeCell ref="F98:F105"/>
    <mergeCell ref="G98:G105"/>
    <mergeCell ref="H98:H105"/>
    <mergeCell ref="I98:I105"/>
    <mergeCell ref="A106:A124"/>
    <mergeCell ref="C106:C124"/>
    <mergeCell ref="D106:D124"/>
    <mergeCell ref="E106:E124"/>
    <mergeCell ref="F106:F124"/>
    <mergeCell ref="G106:G124"/>
    <mergeCell ref="H106:H124"/>
    <mergeCell ref="I106:I124"/>
    <mergeCell ref="A125:A127"/>
    <mergeCell ref="C125:C127"/>
    <mergeCell ref="D125:D127"/>
    <mergeCell ref="E125:E127"/>
    <mergeCell ref="F125:F127"/>
    <mergeCell ref="G125:G127"/>
    <mergeCell ref="H125:H127"/>
    <mergeCell ref="I125:I127"/>
    <mergeCell ref="A128:A130"/>
    <mergeCell ref="C128:C130"/>
    <mergeCell ref="D128:D130"/>
    <mergeCell ref="E128:E130"/>
    <mergeCell ref="F128:F130"/>
    <mergeCell ref="G128:G130"/>
    <mergeCell ref="H128:H130"/>
    <mergeCell ref="I128:I130"/>
    <mergeCell ref="A131:A132"/>
    <mergeCell ref="C131:C132"/>
    <mergeCell ref="D131:D132"/>
    <mergeCell ref="E131:E132"/>
    <mergeCell ref="F131:F132"/>
    <mergeCell ref="G131:G132"/>
    <mergeCell ref="H131:H132"/>
    <mergeCell ref="I131:I132"/>
    <mergeCell ref="A133:A140"/>
    <mergeCell ref="C133:C140"/>
    <mergeCell ref="D133:D140"/>
    <mergeCell ref="E133:E140"/>
    <mergeCell ref="F133:F140"/>
    <mergeCell ref="G133:G140"/>
    <mergeCell ref="H133:H140"/>
    <mergeCell ref="I133:I140"/>
    <mergeCell ref="A141:A144"/>
    <mergeCell ref="C141:C144"/>
    <mergeCell ref="D141:D144"/>
    <mergeCell ref="E141:E144"/>
    <mergeCell ref="F141:F144"/>
    <mergeCell ref="G141:G144"/>
    <mergeCell ref="H141:H144"/>
    <mergeCell ref="I141:I144"/>
    <mergeCell ref="A145:A154"/>
    <mergeCell ref="C145:C154"/>
    <mergeCell ref="D145:D154"/>
    <mergeCell ref="E145:E154"/>
    <mergeCell ref="F145:F154"/>
    <mergeCell ref="G145:G154"/>
    <mergeCell ref="H145:H154"/>
    <mergeCell ref="I145:I154"/>
    <mergeCell ref="A155:A173"/>
    <mergeCell ref="C155:C173"/>
    <mergeCell ref="D155:D173"/>
    <mergeCell ref="E155:E173"/>
    <mergeCell ref="F155:F173"/>
    <mergeCell ref="G155:G173"/>
    <mergeCell ref="H155:H173"/>
    <mergeCell ref="I155:I173"/>
    <mergeCell ref="A174:A192"/>
    <mergeCell ref="C174:C192"/>
    <mergeCell ref="D174:D192"/>
    <mergeCell ref="E174:E192"/>
    <mergeCell ref="F174:F192"/>
    <mergeCell ref="G174:G192"/>
    <mergeCell ref="H174:H192"/>
    <mergeCell ref="I174:I192"/>
    <mergeCell ref="A193:A211"/>
    <mergeCell ref="C193:C211"/>
    <mergeCell ref="D193:D211"/>
    <mergeCell ref="E193:E211"/>
    <mergeCell ref="F193:F211"/>
    <mergeCell ref="G193:G211"/>
    <mergeCell ref="H193:H211"/>
    <mergeCell ref="I193:I211"/>
    <mergeCell ref="A212:A219"/>
    <mergeCell ref="C212:C219"/>
    <mergeCell ref="D212:D219"/>
    <mergeCell ref="E212:E219"/>
    <mergeCell ref="F212:F219"/>
    <mergeCell ref="G212:G219"/>
    <mergeCell ref="H212:H219"/>
    <mergeCell ref="I212:I219"/>
    <mergeCell ref="J222:J223"/>
    <mergeCell ref="A224:G225"/>
    <mergeCell ref="H224:H225"/>
    <mergeCell ref="I224:I225"/>
    <mergeCell ref="J224:J225"/>
    <mergeCell ref="A220:A221"/>
    <mergeCell ref="C220:C221"/>
    <mergeCell ref="D220:D221"/>
    <mergeCell ref="E220:E221"/>
    <mergeCell ref="F220:F221"/>
    <mergeCell ref="G220:G221"/>
    <mergeCell ref="H220:H221"/>
    <mergeCell ref="I220:I221"/>
    <mergeCell ref="A222:G223"/>
    <mergeCell ref="H222:H223"/>
    <mergeCell ref="I222:I223"/>
  </mergeCells>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Zakres 1 ( VAT 23%)</vt:lpstr>
      <vt:lpstr>meble_krzesla_8vat</vt:lpstr>
      <vt:lpstr>niekwalifikowane</vt:lpstr>
      <vt:lpstr>meble_krzesla_8vat!Print_Titles_0</vt:lpstr>
      <vt:lpstr>niekwalifikowane!Print_Titles_0</vt:lpstr>
      <vt:lpstr>meble_krzesla_8vat!Tytuły_wydruku</vt:lpstr>
      <vt:lpstr>niekwalifikowane!Tytuły_wydruku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dc:creator>
  <dc:description/>
  <cp:lastModifiedBy>Małgorzata Kubiczek</cp:lastModifiedBy>
  <cp:revision>6</cp:revision>
  <cp:lastPrinted>2019-10-30T10:18:35Z</cp:lastPrinted>
  <dcterms:created xsi:type="dcterms:W3CDTF">2019-07-24T05:24:01Z</dcterms:created>
  <dcterms:modified xsi:type="dcterms:W3CDTF">2019-10-30T10:21:25Z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