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 10" sheetId="1" r:id="rId1"/>
  </sheets>
  <definedNames>
    <definedName name="_xlnm.Print_Titles" localSheetId="0">'zal 10'!$8:$8</definedName>
  </definedNames>
  <calcPr fullCalcOnLoad="1"/>
</workbook>
</file>

<file path=xl/sharedStrings.xml><?xml version="1.0" encoding="utf-8"?>
<sst xmlns="http://schemas.openxmlformats.org/spreadsheetml/2006/main" count="179" uniqueCount="152">
  <si>
    <t>pomoc dla członków rodzin z problemem alkoholowym oraz problemem przemocy domowej</t>
  </si>
  <si>
    <t>zapewnienie schronienia osobom bezdomnym, ofiarom przemocy i matkom samotnie wychowującym dzieci</t>
  </si>
  <si>
    <t>świadczenie kompleksowego poradnictwa dla osób niepełnosprawnych i ich rodzin, w tym specjalistycznego poradnictwa z zakresu likwidacji barier architektonicznych, transportowych oraz 
w komunikowaniu się</t>
  </si>
  <si>
    <t>realizacja działań o charakterze edukacyinym 
i informacyjnym, w szczególności dla dzieci 
i młodzieży</t>
  </si>
  <si>
    <t>zwiększanie dostępności pomocy terapeutycznej i rehabilitacyjnej 
dla osób uzależnionych od alkoholu</t>
  </si>
  <si>
    <t>udzielanie rodzinom, w których występują problemy narkomanii, pomocy psychospołecznej 
i prawnej</t>
  </si>
  <si>
    <t>pomoc osobom z zaburzeniami psychicznymi 
i osobom z chorobą Alzheimera</t>
  </si>
  <si>
    <t>utrzymanie wychowanków spoza miasta Lublin 
w niepublicznych placówkach opiekuńczo-wychowawczych prowadzonych przez osoby prawne i fizyczne</t>
  </si>
  <si>
    <t>Placówki opiekuńczo-wychowawcze</t>
  </si>
  <si>
    <t>utrzymanie dzieci spoza miasta Lublin 
w publicznych i niepublicznych przedszkolach prowadzonych przez osoby prawne i fizyczne</t>
  </si>
  <si>
    <t xml:space="preserve">utrzymanie uczniów w niepublicznych bursach 
i internatach prowadzonych przez osoby prawne 
i fizyczne </t>
  </si>
  <si>
    <t>dotacje dla specjalnych niepublicznych ośrodków szkolno-wychowawczych</t>
  </si>
  <si>
    <t>utrzymanie wychowanków w niepublicznych ośrodkach szkolno-wychowawczych prowadzonych przez osoby prawne i fizyczne</t>
  </si>
  <si>
    <t>świadczenia socjalne dla nauczycieli emerytów 
i rencistów</t>
  </si>
  <si>
    <t>utrzymanie uczniów w publicznych 
i niepublicznych szkołach zawodowych prowadzonych przez osoby prawne i fizyczne</t>
  </si>
  <si>
    <t>utrzymanie uczniów w publicznych 
i niepublicznych liceach ogólnokształcących prowadzonych przez osoby prawne i fizyczne</t>
  </si>
  <si>
    <t>utrzymanie uczniów w publicznych 
i niepublicznych gimnazjach prowadzonych przez osoby prawne i fizyczne</t>
  </si>
  <si>
    <t>utrzymanie dzieci w publicznych 
i niepublicznych przedszkolach prowadzonych przez osoby prawne i fizyczne</t>
  </si>
  <si>
    <t>Dotacja z budżetu 
na 2006 rok 
wg uchwały
budżetowej</t>
  </si>
  <si>
    <t>Dotacja z budżetu 
na 2006 rok 
po zmianach</t>
  </si>
  <si>
    <t>%
6:5</t>
  </si>
  <si>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</si>
  <si>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</si>
  <si>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</si>
  <si>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</si>
  <si>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</si>
  <si>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</si>
  <si>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</si>
  <si>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</si>
  <si>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Ochrona zdrowia</t>
  </si>
  <si>
    <t>Przeciwdziałanie alkoholizmowi</t>
  </si>
  <si>
    <t>Zwalczanie narkomanii</t>
  </si>
  <si>
    <t>Kultura fizyczna i sport</t>
  </si>
  <si>
    <t>Obiekty sportowe</t>
  </si>
  <si>
    <t>Zadania w zakresie kultury fizycznej i sportu</t>
  </si>
  <si>
    <t>Turystyka</t>
  </si>
  <si>
    <t>Zadania w zakresie upowszechniania turystyki</t>
  </si>
  <si>
    <t>Edukacyjna opieka wychowawcza</t>
  </si>
  <si>
    <t>upowszechnianie kultury wśród mieszkańców miasta</t>
  </si>
  <si>
    <t>zapewnienie bazy sportowej dla mieszkańców miasta</t>
  </si>
  <si>
    <t>upowszechnianie turystyki i krajoznawstwa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</si>
  <si>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</si>
  <si>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</si>
  <si>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</si>
  <si>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</si>
  <si>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promocja osiągnięć osób niepełnosprawnych</t>
  </si>
  <si>
    <t>edukacja dzieci i młodzieży niepełnosprawnej</t>
  </si>
  <si>
    <t>aktywizacja społeczno - zawodowa osób niepełnosprawnych</t>
  </si>
  <si>
    <t>udzielanie rodzinom, w których występują problemy
alkoholowe pomocy psychospołecznej i prawnej,
a w szczególności ochrony przed przemocą w rodzinie</t>
  </si>
  <si>
    <t>rehabilitacja osób niepełnosprawnych zwiększająca 
ich samodzielność fizyczną i psychiczną</t>
  </si>
  <si>
    <t>prowadzenie innowacyjnych zajęć edukacyjnych dla dzieci 
i młodzieży niepełnosprawnej</t>
  </si>
  <si>
    <t>wydawnictwa kulturalne</t>
  </si>
  <si>
    <t>Oświata i wychowanie</t>
  </si>
  <si>
    <t>Szkoły podstawowe</t>
  </si>
  <si>
    <t>dotacje dla niepublicznych szkół podstawowych</t>
  </si>
  <si>
    <t>Przedszkola</t>
  </si>
  <si>
    <t>Gimnazja</t>
  </si>
  <si>
    <t>Licea ogólnokształcące</t>
  </si>
  <si>
    <t>Licea profilowane</t>
  </si>
  <si>
    <t>dotacje dla publicznych liceów profilowanych</t>
  </si>
  <si>
    <t>utrzymanie uczniów w publicznych liceach profilowanych prowadzonych przez osoby prawne i fizyczne</t>
  </si>
  <si>
    <t>Szkoły zawodowe</t>
  </si>
  <si>
    <t xml:space="preserve">dotacje dla publicznych i niepublicznych szkół zawodowych </t>
  </si>
  <si>
    <t>dotacje na sfinansowanie zakładowego funduszu świadczeń socjalnych dla nauczycieli emerytów i rencistów</t>
  </si>
  <si>
    <t>Pomoc społeczna</t>
  </si>
  <si>
    <t>dotacje dla niepublicznych placówek opiekuńczo-wychowawczych</t>
  </si>
  <si>
    <t>Domy pomocy społecznej</t>
  </si>
  <si>
    <t>otoczenie opieką osób starszych</t>
  </si>
  <si>
    <t>Ośrodki wsparcia</t>
  </si>
  <si>
    <t>pomoc rodzinom z dzieckiem niepełnosprawnym</t>
  </si>
  <si>
    <t>Specjalne ośrodki szkolno-wychowawcze</t>
  </si>
  <si>
    <t>Internaty i bursy szkolne</t>
  </si>
  <si>
    <t xml:space="preserve">dotacje dla niepublicznych burs i internatów </t>
  </si>
  <si>
    <t>Zadania ustawowo zlecone gminie</t>
  </si>
  <si>
    <t>Ogółem</t>
  </si>
  <si>
    <t>dotacja na prowadzenie Ośrodka Wsparcia dla Rodzin 
z Dzieckiem Niepełnosprawnym</t>
  </si>
  <si>
    <t>Kolonie i obozy oraz inne formy wypoczynku dzieci
i młodzieży szkolnej, a także szkolenia młodzieży</t>
  </si>
  <si>
    <t>pomoc dzieciom i młodzieży upośledzonej umysłowo</t>
  </si>
  <si>
    <t>prowadzenie Środowiskowego Domu Samopomocy 
przy al. Spółdzielczości Pracy</t>
  </si>
  <si>
    <t>zapewnienie miejsc noclegowych w noclegowniach, schroniskach, domach dla bezdomnych i ofiar przemocy</t>
  </si>
  <si>
    <t>organizacja obozów szkoleniowych w okresie wakacji letnich</t>
  </si>
  <si>
    <t>dotacje dla publicznych i niepublicznych przedszkoli</t>
  </si>
  <si>
    <t>dotacje dla publicznych i niepublicznych gimnazjów</t>
  </si>
  <si>
    <t>dotacje dla publicznych i niepublicznych liceów ogólnokształcących</t>
  </si>
  <si>
    <t>zadania realizowane w ramach Gminnego Programu Przeciwdziałania Narkomanii, z tego:</t>
  </si>
  <si>
    <t>zadania realizowane w ramach Gminnego Programu Profilaktyki 
i Rozwiązywania Problemów Alkoholowych, z tego:</t>
  </si>
  <si>
    <t>pozyskiwanie, przechowywanie i przekazywanie żywności potrzebującym mieszkańcom miasta</t>
  </si>
  <si>
    <t xml:space="preserve">prowadzenie banku żywności </t>
  </si>
  <si>
    <t>prowadzenie taniego żywienia w formie kuchni społecznych</t>
  </si>
  <si>
    <t>upowszechnianie kultury i sztuki, z tego:</t>
  </si>
  <si>
    <t>organizacja zajęć kulturalnych w domach i klubach kultury</t>
  </si>
  <si>
    <t>aktywizacja i integracja osób w podeszłym wieku</t>
  </si>
  <si>
    <t>zapewnienie posiłku osobom potrzebującym</t>
  </si>
  <si>
    <t>dotacja na prowadzenie domu pomocy społecznej 
przy ul. Dolińskiego</t>
  </si>
  <si>
    <t xml:space="preserve">finansów publicznych </t>
  </si>
  <si>
    <t>realizacja zadań wynikających ze strategii działań na rzecz osób niepełnosprawnych, z tego:</t>
  </si>
  <si>
    <t>organizacja akcji "Zima i lato w mieście"</t>
  </si>
  <si>
    <t>Zadania z zakresu administracji rządowej wykonywane 
przez powiat</t>
  </si>
  <si>
    <t>Zadania realizowane na podstawie porozumień i umów</t>
  </si>
  <si>
    <t xml:space="preserve">wspomaganie sportu kwalifikowanego </t>
  </si>
  <si>
    <t>udzielanie rodzinom, w których występują problemy narkomanii, pomocy psychospołecznej i prawnej</t>
  </si>
  <si>
    <t xml:space="preserve">upowszechnianie kultury fizycznej </t>
  </si>
  <si>
    <t>Ochrona zabytków i opieka nad zabytkami</t>
  </si>
  <si>
    <r>
      <t>z tego:</t>
    </r>
    <r>
      <rPr>
        <b/>
        <sz val="10"/>
        <rFont val="Arial CE"/>
        <family val="2"/>
      </rPr>
      <t xml:space="preserve">
Zadania własne</t>
    </r>
  </si>
  <si>
    <t>do uchwały nr</t>
  </si>
  <si>
    <t>Rady Miasta Lublin</t>
  </si>
  <si>
    <t>z dnia</t>
  </si>
  <si>
    <t>Załącznik nr 10</t>
  </si>
  <si>
    <t xml:space="preserve">zakupy inwestycyjne dla Środowiskowego Domu Samopomocy
przy al. Spółdzielczości Pracy </t>
  </si>
  <si>
    <t>prowadzenie profilaktycznej działalności informacyjnej
i edukacyjnej w zakresie rozwiązywania problemów alkoholowych 
i przeciwdziałania narkomanii, w szczególności dla dzieci 
i młodzieży, w tym prowadzenie pozalekcyjnych zajęć 
sportowych, a także działań na rzecz dożywiania dzieci 
uczestniczących w pozalekcyjnych programach 
opiekuńczo - wychowawczych i socjoterapeutycznych</t>
  </si>
  <si>
    <t>realizacja programów zwiększających świadomość mieszkańców 
Lublina o przyczynach i skutkach powstawania 
niepełnosprawności oraz sposobów jej zapobiegania, 
w szczególności edukacja dzieci i młodzieży w tym zakresie</t>
  </si>
  <si>
    <t>wspieranie aktywności społeczno - zawodowej osób
niepełnosprawnych, w szczególności: prowadzenie 
specjalistycznych kursów i szkoleń przygotowujących osoby 
niepełnosprawne do podjęcia pracy, prowadzenie kawiarenki internetowej dla osób niepełnosprawnych</t>
  </si>
  <si>
    <t>zakupy inwestycyjne dla środowiskowych domów samopomocy
dla osób z zaburzeniami psychicznymi</t>
  </si>
  <si>
    <t xml:space="preserve">prace konserwatorskie, restauratorskie i roboty budowlane zabytków </t>
  </si>
  <si>
    <t>organizacja czasu wolnego dla dzieci i młodzieży w okresie wakacji letnich</t>
  </si>
  <si>
    <t>wspomaganie podmiotów zajmujących się upowszechnianiem 
kultury fizycznej i sportu wśród mieszkańców miasta Lublin 
w zakresie niezbędnego funkcjonowania komunalnych obiektów sportowych</t>
  </si>
  <si>
    <t>Zadania z zakresu oświaty</t>
  </si>
  <si>
    <t xml:space="preserve">Zadania z zakresu pomocy społecznej </t>
  </si>
  <si>
    <t xml:space="preserve">odnowa zabytków i opieka nad zabytkami </t>
  </si>
  <si>
    <t xml:space="preserve">Zadania realizowane na podstawie ustawy
o działalności pożytku publicznego i o wolontariacie </t>
  </si>
  <si>
    <t xml:space="preserve">Zadania z zakresu odnowy i konserwacji zabytków </t>
  </si>
  <si>
    <t>realizacja programów służących aktywizacji i integracji osób 
w podeszłym wieku</t>
  </si>
  <si>
    <t>programy komputerowe dla celów terapeutycznych w Środowiskowym Domu Samopomocy "Mefazja"</t>
  </si>
  <si>
    <t>organizacja imprez sportowo-rekreacyjnych w osiedlach mieszkaniowych</t>
  </si>
  <si>
    <t>propagowanie kultury fizycznej i sportu wśród mieszkańców miasta</t>
  </si>
  <si>
    <t xml:space="preserve">popularyzacja sportu wśród mieszkańców miasta </t>
  </si>
  <si>
    <t>Pomoc materialna dla uczniów</t>
  </si>
  <si>
    <t>realizacja projektu: "Fundusz stypendialny Miasta Lublin szansą ponadgimnazjalistów z terenów wiejskich"</t>
  </si>
  <si>
    <t>wyrównywanie szans edukacyjnych poprzez programy stypendialne</t>
  </si>
  <si>
    <t>dotacja na prowadzenie środowiskowych domów samopomocy dla osób z zaburzeniami psychicznymi</t>
  </si>
  <si>
    <t>SKARBNIK MIASTA LUBLIN</t>
  </si>
  <si>
    <t>Prezydent Miasta Lublin</t>
  </si>
  <si>
    <t>mgr Irena Szumlak</t>
  </si>
  <si>
    <t>dr inż. Adam Wasilewski</t>
  </si>
  <si>
    <t>w złotych</t>
  </si>
  <si>
    <t xml:space="preserve">Wykaz zadań miasta realizowanych przez podmioty niezaliczane do sektora </t>
  </si>
  <si>
    <t xml:space="preserve">wyrównywanie szans osób niepełnosprawnych 
w życiu społecznym, pracy zawodowej, kulturze 
i rekreacji poprzez tworzenie warunków do rozwoju rehabilitacji fizycznej, psychicznej, zawodowej i społecznej </t>
  </si>
  <si>
    <t>wspieranie aktywności osób niepełnosprawnych 
i działań samopomocowych w celu pełnej integracji osób niepełnosprawnych 
w społeczności lokalnej</t>
  </si>
  <si>
    <t>utrzymanie uczniów w niepublicznych szkołach podstawowych prowadzonych przez osoby prawne i fizyczne oraz nauczania języka angielskiego w pierwszych klasach</t>
  </si>
  <si>
    <t>utrzymanie wychowanków w niepublicznych placówkach opiekuńczo-wychowawczych prowadzonych przez osoby prawne i fizyczne</t>
  </si>
  <si>
    <t>Wykonanie na 
31 grudnia 
2006 roku</t>
  </si>
  <si>
    <t>dotacja na tworzenie, przekształcenie i utrzymanie specjalistycznych ośrodków wsparcia dla ofiar przemocy w rodzinie</t>
  </si>
  <si>
    <t>pomoc osobom dotkniętym przemocą w rodzinie</t>
  </si>
  <si>
    <t>Zadania z zakresu rehabilitacji zawodowej i społecznej oraz zatrudniania osób niepełnosprawnych</t>
  </si>
  <si>
    <t xml:space="preserve">
Zadania własne</t>
  </si>
  <si>
    <t>Pozostałe zadania w zakresie polityki społecznej</t>
  </si>
  <si>
    <t>program wyrównywania różnic między regionami</t>
  </si>
  <si>
    <t>wyrównywanie szans osób niepełnosprawnych w dostępie do rehabilitacji zawodowej i społecznej</t>
  </si>
  <si>
    <t>realizacja projektu "Program stypendialny Miasta Lublin szansą ponadgimnazjalistów z terenów wiejskich"</t>
  </si>
  <si>
    <t xml:space="preserve">zakupy inwestycyjne dla Środowiskowego Domu Samopomocy przy al. Spółdzielczości Pracy </t>
  </si>
  <si>
    <t xml:space="preserve">upowszechnianie turystki i krajoznawstwa, 
w tym turystyki kwalifikowanej </t>
  </si>
  <si>
    <t>prowadzenie zajęć, programów oraz obozów terapeutycznych i rehabilitacyjnych dla osób uzależnionych od alkoholu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</si>
</sst>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0" xfId="0" applyFont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3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3" fontId="1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3" fontId="0" fillId="2" borderId="6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/>
    </xf>
    <xf numFmtId="10" fontId="5" fillId="0" borderId="18" xfId="0" applyNumberFormat="1" applyFont="1" applyBorder="1" applyAlignment="1">
      <alignment horizontal="right"/>
    </xf>
    <xf numFmtId="10" fontId="1" fillId="0" borderId="20" xfId="0" applyNumberFormat="1" applyFont="1" applyBorder="1" applyAlignment="1">
      <alignment wrapText="1"/>
    </xf>
    <xf numFmtId="10" fontId="0" fillId="3" borderId="6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/>
    </xf>
    <xf numFmtId="10" fontId="1" fillId="3" borderId="7" xfId="0" applyNumberFormat="1" applyFont="1" applyFill="1" applyBorder="1" applyAlignment="1">
      <alignment wrapText="1"/>
    </xf>
    <xf numFmtId="10" fontId="0" fillId="3" borderId="13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1" fillId="0" borderId="14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1" fillId="0" borderId="7" xfId="0" applyNumberFormat="1" applyFont="1" applyBorder="1" applyAlignment="1">
      <alignment wrapText="1"/>
    </xf>
    <xf numFmtId="10" fontId="0" fillId="0" borderId="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5" fillId="0" borderId="18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0" borderId="0" xfId="0" applyFont="1" applyAlignment="1">
      <alignment/>
    </xf>
    <xf numFmtId="4" fontId="11" fillId="0" borderId="7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3" fillId="3" borderId="6" xfId="0" applyNumberFormat="1" applyFont="1" applyFill="1" applyBorder="1" applyAlignment="1">
      <alignment/>
    </xf>
    <xf numFmtId="4" fontId="14" fillId="3" borderId="6" xfId="0" applyNumberFormat="1" applyFont="1" applyFill="1" applyBorder="1" applyAlignment="1">
      <alignment/>
    </xf>
    <xf numFmtId="4" fontId="14" fillId="3" borderId="7" xfId="0" applyNumberFormat="1" applyFont="1" applyFill="1" applyBorder="1" applyAlignment="1">
      <alignment wrapText="1"/>
    </xf>
    <xf numFmtId="4" fontId="13" fillId="3" borderId="13" xfId="0" applyNumberFormat="1" applyFont="1" applyFill="1" applyBorder="1" applyAlignment="1">
      <alignment/>
    </xf>
    <xf numFmtId="4" fontId="13" fillId="0" borderId="6" xfId="0" applyNumberFormat="1" applyFont="1" applyBorder="1" applyAlignment="1">
      <alignment/>
    </xf>
    <xf numFmtId="4" fontId="14" fillId="0" borderId="7" xfId="0" applyNumberFormat="1" applyFont="1" applyBorder="1" applyAlignment="1">
      <alignment/>
    </xf>
    <xf numFmtId="4" fontId="13" fillId="2" borderId="6" xfId="0" applyNumberFormat="1" applyFont="1" applyFill="1" applyBorder="1" applyAlignment="1">
      <alignment/>
    </xf>
    <xf numFmtId="4" fontId="14" fillId="0" borderId="20" xfId="0" applyNumberFormat="1" applyFont="1" applyBorder="1" applyAlignment="1">
      <alignment wrapText="1"/>
    </xf>
    <xf numFmtId="4" fontId="14" fillId="0" borderId="14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5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4" fillId="0" borderId="7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4" fontId="14" fillId="0" borderId="7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15" fillId="0" borderId="19" xfId="0" applyNumberFormat="1" applyFont="1" applyBorder="1" applyAlignment="1">
      <alignment/>
    </xf>
    <xf numFmtId="4" fontId="15" fillId="0" borderId="17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4" fontId="14" fillId="2" borderId="19" xfId="0" applyNumberFormat="1" applyFont="1" applyFill="1" applyBorder="1" applyAlignment="1">
      <alignment/>
    </xf>
    <xf numFmtId="10" fontId="1" fillId="2" borderId="19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4" fontId="14" fillId="2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3" fontId="1" fillId="2" borderId="19" xfId="0" applyNumberFormat="1" applyFont="1" applyFill="1" applyBorder="1" applyAlignment="1">
      <alignment wrapText="1"/>
    </xf>
    <xf numFmtId="4" fontId="14" fillId="2" borderId="19" xfId="0" applyNumberFormat="1" applyFont="1" applyFill="1" applyBorder="1" applyAlignment="1">
      <alignment wrapText="1"/>
    </xf>
    <xf numFmtId="10" fontId="1" fillId="2" borderId="19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4" fontId="14" fillId="2" borderId="18" xfId="0" applyNumberFormat="1" applyFont="1" applyFill="1" applyBorder="1" applyAlignment="1">
      <alignment wrapText="1"/>
    </xf>
    <xf numFmtId="10" fontId="1" fillId="2" borderId="18" xfId="0" applyNumberFormat="1" applyFont="1" applyFill="1" applyBorder="1" applyAlignment="1">
      <alignment wrapText="1"/>
    </xf>
    <xf numFmtId="4" fontId="11" fillId="2" borderId="19" xfId="0" applyNumberFormat="1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3" fontId="1" fillId="2" borderId="22" xfId="0" applyNumberFormat="1" applyFont="1" applyFill="1" applyBorder="1" applyAlignment="1">
      <alignment/>
    </xf>
    <xf numFmtId="4" fontId="14" fillId="2" borderId="22" xfId="0" applyNumberFormat="1" applyFont="1" applyFill="1" applyBorder="1" applyAlignment="1">
      <alignment/>
    </xf>
    <xf numFmtId="10" fontId="1" fillId="2" borderId="22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4" fontId="14" fillId="2" borderId="18" xfId="0" applyNumberFormat="1" applyFont="1" applyFill="1" applyBorder="1" applyAlignment="1">
      <alignment/>
    </xf>
    <xf numFmtId="10" fontId="1" fillId="2" borderId="18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5"/>
  <sheetViews>
    <sheetView tabSelected="1" zoomScale="75" zoomScaleNormal="75" workbookViewId="0" topLeftCell="A1">
      <selection activeCell="H139" sqref="H139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6.75390625" style="0" customWidth="1"/>
    <col min="4" max="5" width="19.75390625" style="0" customWidth="1"/>
    <col min="6" max="6" width="18.00390625" style="0" customWidth="1"/>
    <col min="7" max="7" width="9.00390625" style="0" customWidth="1"/>
    <col min="8" max="8" width="41.125" style="0" customWidth="1"/>
  </cols>
  <sheetData>
    <row r="1" ht="14.25">
      <c r="H1" s="41" t="s">
        <v>107</v>
      </c>
    </row>
    <row r="2" ht="14.25">
      <c r="H2" s="41" t="s">
        <v>104</v>
      </c>
    </row>
    <row r="3" spans="1:8" ht="15.75">
      <c r="A3" s="34" t="s">
        <v>135</v>
      </c>
      <c r="H3" s="41" t="s">
        <v>105</v>
      </c>
    </row>
    <row r="4" spans="1:37" s="35" customFormat="1" ht="17.25" customHeight="1">
      <c r="A4" s="34" t="s">
        <v>94</v>
      </c>
      <c r="H4" s="41" t="s">
        <v>106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5" customFormat="1" ht="17.25" customHeight="1">
      <c r="A5" s="34"/>
      <c r="H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ht="13.5" thickBot="1">
      <c r="F6" s="132" t="s">
        <v>134</v>
      </c>
    </row>
    <row r="7" spans="1:37" s="6" customFormat="1" ht="52.5" thickBot="1" thickTop="1">
      <c r="A7" s="4" t="s">
        <v>21</v>
      </c>
      <c r="B7" s="5" t="s">
        <v>22</v>
      </c>
      <c r="C7" s="5" t="s">
        <v>24</v>
      </c>
      <c r="D7" s="3" t="s">
        <v>18</v>
      </c>
      <c r="E7" s="93" t="s">
        <v>19</v>
      </c>
      <c r="F7" s="97" t="s">
        <v>140</v>
      </c>
      <c r="G7" s="97" t="s">
        <v>20</v>
      </c>
      <c r="H7" s="3" t="s">
        <v>25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" customFormat="1" ht="12" customHeight="1" thickBot="1" thickTop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6" customFormat="1" ht="19.5" customHeight="1" thickTop="1">
      <c r="A9" s="55"/>
      <c r="B9" s="55"/>
      <c r="C9" s="66" t="s">
        <v>74</v>
      </c>
      <c r="D9" s="67">
        <f>D10+D41+D70+D81+D75</f>
        <v>30816500</v>
      </c>
      <c r="E9" s="67">
        <f>E10+E41+E70+E81+E75</f>
        <v>33871048</v>
      </c>
      <c r="F9" s="176">
        <f>F10+F41+F70+F81+F75</f>
        <v>33649344.68</v>
      </c>
      <c r="G9" s="104">
        <f>F9/E9</f>
        <v>0.9934544889192681</v>
      </c>
      <c r="H9" s="6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56" customFormat="1" ht="24.75" customHeight="1" thickBot="1">
      <c r="A10" s="65"/>
      <c r="B10" s="65"/>
      <c r="C10" s="69" t="s">
        <v>116</v>
      </c>
      <c r="D10" s="70">
        <f>D11+D33</f>
        <v>19780500</v>
      </c>
      <c r="E10" s="70">
        <f>E11+E33</f>
        <v>22053428</v>
      </c>
      <c r="F10" s="177">
        <f>F11+F33</f>
        <v>21995916.86</v>
      </c>
      <c r="G10" s="105">
        <f aca="true" t="shared" si="0" ref="G10:G69">F10/E10</f>
        <v>0.9973921904567399</v>
      </c>
      <c r="H10" s="7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72"/>
      <c r="AF10" s="72"/>
      <c r="AG10" s="72"/>
      <c r="AH10" s="72"/>
      <c r="AI10" s="72"/>
      <c r="AJ10" s="72"/>
      <c r="AK10" s="72"/>
    </row>
    <row r="11" spans="1:30" s="6" customFormat="1" ht="30.75" customHeight="1" thickBot="1">
      <c r="A11" s="11"/>
      <c r="B11" s="11"/>
      <c r="C11" s="78" t="s">
        <v>103</v>
      </c>
      <c r="D11" s="79">
        <f>D12+D28</f>
        <v>19403500</v>
      </c>
      <c r="E11" s="79">
        <f>E12+E28</f>
        <v>21542997</v>
      </c>
      <c r="F11" s="157">
        <f>F12+F28</f>
        <v>21489302</v>
      </c>
      <c r="G11" s="106">
        <f t="shared" si="0"/>
        <v>0.9975075427063375</v>
      </c>
      <c r="H11" s="8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7" s="6" customFormat="1" ht="19.5" customHeight="1" thickBot="1" thickTop="1">
      <c r="A12" s="181">
        <v>801</v>
      </c>
      <c r="B12" s="181"/>
      <c r="C12" s="182" t="s">
        <v>52</v>
      </c>
      <c r="D12" s="183">
        <f>D13+D15+D17+D19+D21+D23+D25</f>
        <v>18233500</v>
      </c>
      <c r="E12" s="183">
        <f>E13+E15+E17+E19+E21+E23+E25</f>
        <v>20304465</v>
      </c>
      <c r="F12" s="184">
        <f>F13+F15+F17+F19+F21+F23+F25</f>
        <v>20257480</v>
      </c>
      <c r="G12" s="185">
        <f t="shared" si="0"/>
        <v>0.997685976951375</v>
      </c>
      <c r="H12" s="18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36" customFormat="1" ht="19.5" customHeight="1">
      <c r="A13" s="18"/>
      <c r="B13" s="22">
        <v>80101</v>
      </c>
      <c r="C13" s="23" t="s">
        <v>53</v>
      </c>
      <c r="D13" s="25">
        <f>D14</f>
        <v>1200000</v>
      </c>
      <c r="E13" s="25">
        <f>E14</f>
        <v>1161787</v>
      </c>
      <c r="F13" s="155">
        <f>F14</f>
        <v>1159231</v>
      </c>
      <c r="G13" s="112">
        <f t="shared" si="0"/>
        <v>0.9977999409530318</v>
      </c>
      <c r="H13" s="2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" customFormat="1" ht="51">
      <c r="A14" s="1"/>
      <c r="B14" s="10"/>
      <c r="C14" s="9" t="s">
        <v>54</v>
      </c>
      <c r="D14" s="13">
        <v>1200000</v>
      </c>
      <c r="E14" s="89">
        <v>1161787</v>
      </c>
      <c r="F14" s="150">
        <v>1159231</v>
      </c>
      <c r="G14" s="107">
        <f t="shared" si="0"/>
        <v>0.9977999409530318</v>
      </c>
      <c r="H14" s="9" t="s">
        <v>138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6" customFormat="1" ht="19.5" customHeight="1">
      <c r="A15" s="18"/>
      <c r="B15" s="19">
        <v>80104</v>
      </c>
      <c r="C15" s="20" t="s">
        <v>55</v>
      </c>
      <c r="D15" s="21">
        <f>D16</f>
        <v>4400000</v>
      </c>
      <c r="E15" s="90">
        <f>E16</f>
        <v>4789543</v>
      </c>
      <c r="F15" s="151">
        <f>F16</f>
        <v>4777384</v>
      </c>
      <c r="G15" s="108">
        <f t="shared" si="0"/>
        <v>0.9974613444330701</v>
      </c>
      <c r="H15" s="1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" customFormat="1" ht="38.25">
      <c r="A16" s="1"/>
      <c r="B16" s="10"/>
      <c r="C16" s="9" t="s">
        <v>81</v>
      </c>
      <c r="D16" s="13">
        <v>4400000</v>
      </c>
      <c r="E16" s="89">
        <v>4789543</v>
      </c>
      <c r="F16" s="150">
        <v>4777384</v>
      </c>
      <c r="G16" s="107">
        <f t="shared" si="0"/>
        <v>0.9974613444330701</v>
      </c>
      <c r="H16" s="9" t="s">
        <v>17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" customFormat="1" ht="19.5" customHeight="1">
      <c r="A17" s="1"/>
      <c r="B17" s="22">
        <v>80110</v>
      </c>
      <c r="C17" s="23" t="s">
        <v>56</v>
      </c>
      <c r="D17" s="24">
        <f>D18</f>
        <v>2886000</v>
      </c>
      <c r="E17" s="91">
        <f>E18</f>
        <v>3395561</v>
      </c>
      <c r="F17" s="152">
        <f>F18</f>
        <v>3391704</v>
      </c>
      <c r="G17" s="109">
        <f t="shared" si="0"/>
        <v>0.9988641052244386</v>
      </c>
      <c r="H17" s="2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" customFormat="1" ht="38.25">
      <c r="A18" s="1"/>
      <c r="B18" s="1"/>
      <c r="C18" s="40" t="s">
        <v>82</v>
      </c>
      <c r="D18" s="43">
        <v>2886000</v>
      </c>
      <c r="E18" s="92">
        <v>3395561</v>
      </c>
      <c r="F18" s="153">
        <v>3391704</v>
      </c>
      <c r="G18" s="110">
        <f t="shared" si="0"/>
        <v>0.9988641052244386</v>
      </c>
      <c r="H18" s="40" t="s">
        <v>16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6" customFormat="1" ht="19.5" customHeight="1">
      <c r="A19" s="18"/>
      <c r="B19" s="19">
        <v>80120</v>
      </c>
      <c r="C19" s="19" t="s">
        <v>57</v>
      </c>
      <c r="D19" s="21">
        <f>D20</f>
        <v>4100000</v>
      </c>
      <c r="E19" s="90">
        <f>E20</f>
        <v>4477590</v>
      </c>
      <c r="F19" s="151">
        <f>F20</f>
        <v>4472669</v>
      </c>
      <c r="G19" s="108">
        <f t="shared" si="0"/>
        <v>0.998900971281426</v>
      </c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" customFormat="1" ht="38.25">
      <c r="A20" s="1"/>
      <c r="B20" s="2"/>
      <c r="C20" s="9" t="s">
        <v>83</v>
      </c>
      <c r="D20" s="13">
        <v>4100000</v>
      </c>
      <c r="E20" s="89">
        <v>4477590</v>
      </c>
      <c r="F20" s="150">
        <v>4472669</v>
      </c>
      <c r="G20" s="107">
        <f t="shared" si="0"/>
        <v>0.998900971281426</v>
      </c>
      <c r="H20" s="40" t="s">
        <v>15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6" customFormat="1" ht="19.5" customHeight="1">
      <c r="A21" s="18"/>
      <c r="B21" s="49">
        <v>80123</v>
      </c>
      <c r="C21" s="20" t="s">
        <v>58</v>
      </c>
      <c r="D21" s="21">
        <f>D22</f>
        <v>440000</v>
      </c>
      <c r="E21" s="90">
        <f>E22</f>
        <v>534072</v>
      </c>
      <c r="F21" s="151">
        <f>F22</f>
        <v>531216</v>
      </c>
      <c r="G21" s="108">
        <f t="shared" si="0"/>
        <v>0.9946524064171123</v>
      </c>
      <c r="H21" s="5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6" customFormat="1" ht="38.25">
      <c r="A22" s="1"/>
      <c r="B22" s="2"/>
      <c r="C22" s="9" t="s">
        <v>59</v>
      </c>
      <c r="D22" s="13">
        <v>440000</v>
      </c>
      <c r="E22" s="89">
        <v>534072</v>
      </c>
      <c r="F22" s="150">
        <v>531216</v>
      </c>
      <c r="G22" s="107">
        <f t="shared" si="0"/>
        <v>0.9946524064171123</v>
      </c>
      <c r="H22" s="40" t="s">
        <v>60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6" customFormat="1" ht="19.5" customHeight="1">
      <c r="A23" s="1"/>
      <c r="B23" s="19">
        <v>80130</v>
      </c>
      <c r="C23" s="19" t="s">
        <v>61</v>
      </c>
      <c r="D23" s="21">
        <f>D24</f>
        <v>5200000</v>
      </c>
      <c r="E23" s="90">
        <f>E24</f>
        <v>5938703</v>
      </c>
      <c r="F23" s="151">
        <f>F24</f>
        <v>5918067</v>
      </c>
      <c r="G23" s="108">
        <f t="shared" si="0"/>
        <v>0.9965251671955981</v>
      </c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6" customFormat="1" ht="38.25">
      <c r="A24" s="1"/>
      <c r="B24" s="10"/>
      <c r="C24" s="9" t="s">
        <v>62</v>
      </c>
      <c r="D24" s="13">
        <v>5200000</v>
      </c>
      <c r="E24" s="13">
        <v>5938703</v>
      </c>
      <c r="F24" s="154">
        <v>5918067</v>
      </c>
      <c r="G24" s="111">
        <f t="shared" si="0"/>
        <v>0.9965251671955981</v>
      </c>
      <c r="H24" s="9" t="s">
        <v>14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6" customFormat="1" ht="19.5" customHeight="1">
      <c r="A25" s="1"/>
      <c r="B25" s="22">
        <v>80195</v>
      </c>
      <c r="C25" s="22" t="s">
        <v>23</v>
      </c>
      <c r="D25" s="25">
        <f>D26</f>
        <v>7500</v>
      </c>
      <c r="E25" s="25">
        <f>E26</f>
        <v>7209</v>
      </c>
      <c r="F25" s="155">
        <f>F26</f>
        <v>7209</v>
      </c>
      <c r="G25" s="112">
        <f>F25/E25</f>
        <v>1</v>
      </c>
      <c r="H25" s="2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47" customFormat="1" ht="25.5">
      <c r="A26" s="11"/>
      <c r="B26" s="10"/>
      <c r="C26" s="9" t="s">
        <v>63</v>
      </c>
      <c r="D26" s="13">
        <v>7500</v>
      </c>
      <c r="E26" s="13">
        <v>7209</v>
      </c>
      <c r="F26" s="154">
        <v>7209</v>
      </c>
      <c r="G26" s="111">
        <f>F26/E26</f>
        <v>1</v>
      </c>
      <c r="H26" s="9" t="s">
        <v>13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48"/>
      <c r="AF26" s="48"/>
      <c r="AG26" s="48"/>
      <c r="AH26" s="48"/>
      <c r="AI26" s="48"/>
      <c r="AJ26" s="48"/>
      <c r="AK26" s="48"/>
    </row>
    <row r="27" spans="1:37" s="47" customFormat="1" ht="36" customHeight="1">
      <c r="A27" s="133"/>
      <c r="B27" s="133"/>
      <c r="C27" s="134"/>
      <c r="D27" s="135"/>
      <c r="E27" s="135"/>
      <c r="F27" s="146"/>
      <c r="G27" s="136"/>
      <c r="H27" s="13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48"/>
      <c r="AF27" s="48"/>
      <c r="AG27" s="48"/>
      <c r="AH27" s="48"/>
      <c r="AI27" s="48"/>
      <c r="AJ27" s="48"/>
      <c r="AK27" s="48"/>
    </row>
    <row r="28" spans="1:37" s="6" customFormat="1" ht="19.5" customHeight="1" thickBot="1">
      <c r="A28" s="181">
        <v>854</v>
      </c>
      <c r="B28" s="181"/>
      <c r="C28" s="182" t="s">
        <v>37</v>
      </c>
      <c r="D28" s="183">
        <f>D29+D31</f>
        <v>1170000</v>
      </c>
      <c r="E28" s="183">
        <f>E29+E31</f>
        <v>1238532</v>
      </c>
      <c r="F28" s="184">
        <f>F29+F31</f>
        <v>1231822</v>
      </c>
      <c r="G28" s="185">
        <f t="shared" si="0"/>
        <v>0.9945822958147226</v>
      </c>
      <c r="H28" s="18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6" customFormat="1" ht="19.5" customHeight="1">
      <c r="A29" s="51"/>
      <c r="B29" s="186">
        <v>85403</v>
      </c>
      <c r="C29" s="187" t="s">
        <v>70</v>
      </c>
      <c r="D29" s="188">
        <f>D30</f>
        <v>580000</v>
      </c>
      <c r="E29" s="188">
        <f>E30</f>
        <v>555540</v>
      </c>
      <c r="F29" s="189">
        <f>F30</f>
        <v>551310</v>
      </c>
      <c r="G29" s="190">
        <f t="shared" si="0"/>
        <v>0.9923857868020305</v>
      </c>
      <c r="H29" s="18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47" customFormat="1" ht="38.25">
      <c r="A30" s="59"/>
      <c r="B30" s="98"/>
      <c r="C30" s="99" t="s">
        <v>11</v>
      </c>
      <c r="D30" s="100">
        <v>580000</v>
      </c>
      <c r="E30" s="100">
        <v>555540</v>
      </c>
      <c r="F30" s="156">
        <v>551310</v>
      </c>
      <c r="G30" s="113">
        <f t="shared" si="0"/>
        <v>0.9923857868020305</v>
      </c>
      <c r="H30" s="99" t="s">
        <v>12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6" customFormat="1" ht="19.5" customHeight="1">
      <c r="A31" s="18"/>
      <c r="B31" s="22">
        <v>85410</v>
      </c>
      <c r="C31" s="23" t="s">
        <v>71</v>
      </c>
      <c r="D31" s="25">
        <f>D32</f>
        <v>590000</v>
      </c>
      <c r="E31" s="25">
        <f>E32</f>
        <v>682992</v>
      </c>
      <c r="F31" s="155">
        <f>F32</f>
        <v>680512</v>
      </c>
      <c r="G31" s="112">
        <f t="shared" si="0"/>
        <v>0.9963689179375453</v>
      </c>
      <c r="H31" s="2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7" customFormat="1" ht="39.75" customHeight="1">
      <c r="A32" s="1"/>
      <c r="B32" s="10"/>
      <c r="C32" s="9" t="s">
        <v>72</v>
      </c>
      <c r="D32" s="13">
        <v>590000</v>
      </c>
      <c r="E32" s="13">
        <v>682992</v>
      </c>
      <c r="F32" s="154">
        <v>680512</v>
      </c>
      <c r="G32" s="111">
        <f t="shared" si="0"/>
        <v>0.9963689179375453</v>
      </c>
      <c r="H32" s="9" t="s">
        <v>10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42"/>
      <c r="AF32" s="42"/>
      <c r="AG32" s="42"/>
      <c r="AH32" s="42"/>
      <c r="AI32" s="42"/>
      <c r="AJ32" s="42"/>
      <c r="AK32" s="42"/>
    </row>
    <row r="33" spans="1:37" s="36" customFormat="1" ht="21.75" customHeight="1" thickBot="1">
      <c r="A33" s="18"/>
      <c r="B33" s="22"/>
      <c r="C33" s="53" t="s">
        <v>98</v>
      </c>
      <c r="D33" s="54">
        <f>D34+D37</f>
        <v>377000</v>
      </c>
      <c r="E33" s="54">
        <f>E34+E37</f>
        <v>510431</v>
      </c>
      <c r="F33" s="158">
        <f>F34+F37</f>
        <v>506614.86</v>
      </c>
      <c r="G33" s="114">
        <f t="shared" si="0"/>
        <v>0.992523690763296</v>
      </c>
      <c r="H33" s="5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6" customFormat="1" ht="19.5" customHeight="1" thickBot="1" thickTop="1">
      <c r="A34" s="191">
        <v>801</v>
      </c>
      <c r="B34" s="191"/>
      <c r="C34" s="182" t="s">
        <v>52</v>
      </c>
      <c r="D34" s="192">
        <f aca="true" t="shared" si="1" ref="D34:F35">D35</f>
        <v>377000</v>
      </c>
      <c r="E34" s="192">
        <f t="shared" si="1"/>
        <v>413736</v>
      </c>
      <c r="F34" s="193">
        <f t="shared" si="1"/>
        <v>409920</v>
      </c>
      <c r="G34" s="194">
        <f t="shared" si="0"/>
        <v>0.990776727188352</v>
      </c>
      <c r="H34" s="19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36" customFormat="1" ht="19.5" customHeight="1">
      <c r="A35" s="18"/>
      <c r="B35" s="22">
        <v>80104</v>
      </c>
      <c r="C35" s="23" t="s">
        <v>55</v>
      </c>
      <c r="D35" s="25">
        <f t="shared" si="1"/>
        <v>377000</v>
      </c>
      <c r="E35" s="25">
        <f t="shared" si="1"/>
        <v>413736</v>
      </c>
      <c r="F35" s="155">
        <f t="shared" si="1"/>
        <v>409920</v>
      </c>
      <c r="G35" s="112">
        <f t="shared" si="0"/>
        <v>0.990776727188352</v>
      </c>
      <c r="H35" s="2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6" customFormat="1" ht="38.25">
      <c r="A36" s="1"/>
      <c r="B36" s="2"/>
      <c r="C36" s="9" t="s">
        <v>81</v>
      </c>
      <c r="D36" s="13">
        <v>377000</v>
      </c>
      <c r="E36" s="13">
        <v>413736</v>
      </c>
      <c r="F36" s="154">
        <v>409920</v>
      </c>
      <c r="G36" s="111">
        <f t="shared" si="0"/>
        <v>0.990776727188352</v>
      </c>
      <c r="H36" s="9" t="s">
        <v>9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6" customFormat="1" ht="19.5" customHeight="1" thickBot="1">
      <c r="A37" s="191">
        <v>854</v>
      </c>
      <c r="B37" s="191"/>
      <c r="C37" s="195" t="s">
        <v>37</v>
      </c>
      <c r="D37" s="196"/>
      <c r="E37" s="196">
        <f>E38</f>
        <v>96695</v>
      </c>
      <c r="F37" s="197">
        <f>F38</f>
        <v>96694.86</v>
      </c>
      <c r="G37" s="198">
        <f>F37/E37</f>
        <v>0.9999985521485082</v>
      </c>
      <c r="H37" s="195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36" customFormat="1" ht="19.5" customHeight="1">
      <c r="A38" s="18"/>
      <c r="B38" s="22">
        <v>85415</v>
      </c>
      <c r="C38" s="23" t="s">
        <v>126</v>
      </c>
      <c r="D38" s="25"/>
      <c r="E38" s="25">
        <f>E39+E40</f>
        <v>96695</v>
      </c>
      <c r="F38" s="155">
        <f>F39+F40</f>
        <v>96694.86</v>
      </c>
      <c r="G38" s="112">
        <f>F38/E38</f>
        <v>0.9999985521485082</v>
      </c>
      <c r="H38" s="2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6" customFormat="1" ht="25.5">
      <c r="A39" s="1"/>
      <c r="B39" s="2"/>
      <c r="C39" s="64" t="s">
        <v>127</v>
      </c>
      <c r="D39" s="63"/>
      <c r="E39" s="63">
        <v>66725</v>
      </c>
      <c r="F39" s="159">
        <f>9921.69+4658.31+35484.58+16660.28</f>
        <v>66724.86</v>
      </c>
      <c r="G39" s="122">
        <f>F39/E39</f>
        <v>0.9999979018358937</v>
      </c>
      <c r="H39" s="64" t="s">
        <v>128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6" customFormat="1" ht="25.5" customHeight="1">
      <c r="A40" s="1"/>
      <c r="B40" s="1"/>
      <c r="C40" s="57" t="s">
        <v>148</v>
      </c>
      <c r="D40" s="58"/>
      <c r="E40" s="58">
        <v>29970</v>
      </c>
      <c r="F40" s="160">
        <f>5512.05+2587.95+14882.53+6987.47</f>
        <v>29970</v>
      </c>
      <c r="G40" s="121">
        <f>F40/E40</f>
        <v>1</v>
      </c>
      <c r="H40" s="57" t="s">
        <v>128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0" s="81" customFormat="1" ht="27.75" customHeight="1" thickBot="1">
      <c r="A41" s="74"/>
      <c r="B41" s="74"/>
      <c r="C41" s="69" t="s">
        <v>117</v>
      </c>
      <c r="D41" s="82">
        <f>D42+D55+D59+D64</f>
        <v>6041000</v>
      </c>
      <c r="E41" s="82">
        <f>E42+E55+E59+E64</f>
        <v>6675690</v>
      </c>
      <c r="F41" s="167">
        <f>F42+F55+F59+F64</f>
        <v>6654623.44</v>
      </c>
      <c r="G41" s="115">
        <f>F41/E41</f>
        <v>0.9968442872571974</v>
      </c>
      <c r="H41" s="8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36" customFormat="1" ht="27.75" customHeight="1" thickBot="1">
      <c r="A42" s="22"/>
      <c r="B42" s="22"/>
      <c r="C42" s="78" t="s">
        <v>103</v>
      </c>
      <c r="D42" s="87">
        <f>D43</f>
        <v>3396000</v>
      </c>
      <c r="E42" s="87">
        <f>E43</f>
        <v>3406000</v>
      </c>
      <c r="F42" s="165">
        <f>F43</f>
        <v>3394558.49</v>
      </c>
      <c r="G42" s="116">
        <f t="shared" si="0"/>
        <v>0.9966407780387552</v>
      </c>
      <c r="H42" s="8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7" s="6" customFormat="1" ht="19.5" customHeight="1" thickBot="1" thickTop="1">
      <c r="A43" s="181">
        <v>852</v>
      </c>
      <c r="B43" s="181"/>
      <c r="C43" s="182" t="s">
        <v>64</v>
      </c>
      <c r="D43" s="192">
        <f>D44+D46+D48+D50</f>
        <v>3396000</v>
      </c>
      <c r="E43" s="192">
        <f>E44+E46+E48+E50</f>
        <v>3406000</v>
      </c>
      <c r="F43" s="193">
        <f>F44+F46+F48+F50</f>
        <v>3394558.49</v>
      </c>
      <c r="G43" s="194">
        <f t="shared" si="0"/>
        <v>0.9966407780387552</v>
      </c>
      <c r="H43" s="19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36" customFormat="1" ht="19.5" customHeight="1">
      <c r="A44" s="18"/>
      <c r="B44" s="22">
        <v>85201</v>
      </c>
      <c r="C44" s="22" t="s">
        <v>8</v>
      </c>
      <c r="D44" s="25">
        <f>D45</f>
        <v>1400000</v>
      </c>
      <c r="E44" s="25">
        <f>E45</f>
        <v>1410000</v>
      </c>
      <c r="F44" s="155">
        <f>F45</f>
        <v>1398558.49</v>
      </c>
      <c r="G44" s="112">
        <f t="shared" si="0"/>
        <v>0.9918854539007093</v>
      </c>
      <c r="H44" s="2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36" customFormat="1" ht="38.25">
      <c r="A45" s="18"/>
      <c r="B45" s="19"/>
      <c r="C45" s="9" t="s">
        <v>65</v>
      </c>
      <c r="D45" s="13">
        <v>1400000</v>
      </c>
      <c r="E45" s="13">
        <v>1410000</v>
      </c>
      <c r="F45" s="154">
        <v>1398558.49</v>
      </c>
      <c r="G45" s="111">
        <f t="shared" si="0"/>
        <v>0.9918854539007093</v>
      </c>
      <c r="H45" s="9" t="s">
        <v>139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36" customFormat="1" ht="19.5" customHeight="1">
      <c r="A46" s="18"/>
      <c r="B46" s="22">
        <v>85202</v>
      </c>
      <c r="C46" s="23" t="s">
        <v>66</v>
      </c>
      <c r="D46" s="25">
        <f>D47</f>
        <v>340000</v>
      </c>
      <c r="E46" s="25">
        <f>E47</f>
        <v>340000</v>
      </c>
      <c r="F46" s="155">
        <f>F47</f>
        <v>340000</v>
      </c>
      <c r="G46" s="112">
        <f t="shared" si="0"/>
        <v>1</v>
      </c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36" customFormat="1" ht="25.5">
      <c r="A47" s="18"/>
      <c r="B47" s="22"/>
      <c r="C47" s="15" t="s">
        <v>93</v>
      </c>
      <c r="D47" s="14">
        <v>340000</v>
      </c>
      <c r="E47" s="14">
        <v>340000</v>
      </c>
      <c r="F47" s="161">
        <v>340000</v>
      </c>
      <c r="G47" s="117">
        <f t="shared" si="0"/>
        <v>1</v>
      </c>
      <c r="H47" s="9" t="s">
        <v>67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36" customFormat="1" ht="19.5" customHeight="1">
      <c r="A48" s="18"/>
      <c r="B48" s="22">
        <v>85203</v>
      </c>
      <c r="C48" s="23" t="s">
        <v>68</v>
      </c>
      <c r="D48" s="25">
        <f>D49</f>
        <v>450000</v>
      </c>
      <c r="E48" s="25">
        <f>E49</f>
        <v>450000</v>
      </c>
      <c r="F48" s="155">
        <f>F49</f>
        <v>450000</v>
      </c>
      <c r="G48" s="112">
        <f t="shared" si="0"/>
        <v>1</v>
      </c>
      <c r="H48" s="2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36" customFormat="1" ht="25.5">
      <c r="A49" s="18"/>
      <c r="B49" s="19"/>
      <c r="C49" s="9" t="s">
        <v>75</v>
      </c>
      <c r="D49" s="13">
        <v>450000</v>
      </c>
      <c r="E49" s="13">
        <v>450000</v>
      </c>
      <c r="F49" s="154">
        <v>450000</v>
      </c>
      <c r="G49" s="111">
        <f t="shared" si="0"/>
        <v>1</v>
      </c>
      <c r="H49" s="9" t="s">
        <v>69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36" customFormat="1" ht="19.5" customHeight="1">
      <c r="A50" s="18"/>
      <c r="B50" s="22">
        <v>85295</v>
      </c>
      <c r="C50" s="23" t="s">
        <v>23</v>
      </c>
      <c r="D50" s="25">
        <f>SUM(D51:D54)</f>
        <v>1206000</v>
      </c>
      <c r="E50" s="25">
        <f>SUM(E51:E54)</f>
        <v>1206000</v>
      </c>
      <c r="F50" s="155">
        <f>SUM(F51:F54)</f>
        <v>1206000</v>
      </c>
      <c r="G50" s="112">
        <f t="shared" si="0"/>
        <v>1</v>
      </c>
      <c r="H50" s="2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36" customFormat="1" ht="38.25">
      <c r="A51" s="18"/>
      <c r="B51" s="18"/>
      <c r="C51" s="40" t="s">
        <v>79</v>
      </c>
      <c r="D51" s="43">
        <v>1141000</v>
      </c>
      <c r="E51" s="43">
        <v>1154500</v>
      </c>
      <c r="F51" s="162">
        <v>1154500</v>
      </c>
      <c r="G51" s="118">
        <f t="shared" si="0"/>
        <v>1</v>
      </c>
      <c r="H51" s="40" t="s">
        <v>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38" customFormat="1" ht="31.5" customHeight="1">
      <c r="A52" s="18"/>
      <c r="B52" s="18"/>
      <c r="C52" s="7" t="s">
        <v>87</v>
      </c>
      <c r="D52" s="8">
        <v>33000</v>
      </c>
      <c r="E52" s="8">
        <v>33000</v>
      </c>
      <c r="F52" s="163">
        <v>33000</v>
      </c>
      <c r="G52" s="119">
        <f t="shared" si="0"/>
        <v>1</v>
      </c>
      <c r="H52" s="7" t="s">
        <v>86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42"/>
      <c r="AF52" s="42"/>
      <c r="AG52" s="42"/>
      <c r="AH52" s="42"/>
      <c r="AI52" s="42"/>
      <c r="AJ52" s="42"/>
      <c r="AK52" s="42"/>
    </row>
    <row r="53" spans="1:37" s="36" customFormat="1" ht="18" customHeight="1">
      <c r="A53" s="18"/>
      <c r="B53" s="18"/>
      <c r="C53" s="44" t="s">
        <v>88</v>
      </c>
      <c r="D53" s="45">
        <v>18000</v>
      </c>
      <c r="E53" s="45">
        <v>4500</v>
      </c>
      <c r="F53" s="164">
        <v>4500</v>
      </c>
      <c r="G53" s="127">
        <f t="shared" si="0"/>
        <v>1</v>
      </c>
      <c r="H53" s="44" t="s">
        <v>92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36" customFormat="1" ht="25.5">
      <c r="A54" s="18"/>
      <c r="B54" s="18"/>
      <c r="C54" s="57" t="s">
        <v>121</v>
      </c>
      <c r="D54" s="58">
        <v>14000</v>
      </c>
      <c r="E54" s="58">
        <v>14000</v>
      </c>
      <c r="F54" s="160">
        <v>14000</v>
      </c>
      <c r="G54" s="121">
        <f t="shared" si="0"/>
        <v>1</v>
      </c>
      <c r="H54" s="57" t="s">
        <v>91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36" customFormat="1" ht="21.75" customHeight="1" thickBot="1">
      <c r="A55" s="18"/>
      <c r="B55" s="18"/>
      <c r="C55" s="53" t="s">
        <v>98</v>
      </c>
      <c r="D55" s="54">
        <f aca="true" t="shared" si="2" ref="D55:F57">D56</f>
        <v>560000</v>
      </c>
      <c r="E55" s="54">
        <f t="shared" si="2"/>
        <v>560000</v>
      </c>
      <c r="F55" s="158">
        <f t="shared" si="2"/>
        <v>550374.95</v>
      </c>
      <c r="G55" s="114">
        <f t="shared" si="0"/>
        <v>0.9828124107142856</v>
      </c>
      <c r="H55" s="5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6" customFormat="1" ht="19.5" customHeight="1" thickBot="1" thickTop="1">
      <c r="A56" s="191">
        <v>852</v>
      </c>
      <c r="B56" s="191"/>
      <c r="C56" s="195" t="s">
        <v>64</v>
      </c>
      <c r="D56" s="196">
        <f t="shared" si="2"/>
        <v>560000</v>
      </c>
      <c r="E56" s="196">
        <f t="shared" si="2"/>
        <v>560000</v>
      </c>
      <c r="F56" s="197">
        <f t="shared" si="2"/>
        <v>550374.95</v>
      </c>
      <c r="G56" s="198">
        <f t="shared" si="0"/>
        <v>0.9828124107142856</v>
      </c>
      <c r="H56" s="19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6" customFormat="1" ht="19.5" customHeight="1">
      <c r="A57" s="18"/>
      <c r="B57" s="22">
        <v>85201</v>
      </c>
      <c r="C57" s="22" t="s">
        <v>8</v>
      </c>
      <c r="D57" s="25">
        <f t="shared" si="2"/>
        <v>560000</v>
      </c>
      <c r="E57" s="25">
        <f t="shared" si="2"/>
        <v>560000</v>
      </c>
      <c r="F57" s="155">
        <f t="shared" si="2"/>
        <v>550374.95</v>
      </c>
      <c r="G57" s="112">
        <f t="shared" si="0"/>
        <v>0.9828124107142856</v>
      </c>
      <c r="H57" s="2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6" customFormat="1" ht="51">
      <c r="A58" s="18"/>
      <c r="B58" s="49"/>
      <c r="C58" s="9" t="s">
        <v>65</v>
      </c>
      <c r="D58" s="13">
        <v>560000</v>
      </c>
      <c r="E58" s="13">
        <v>560000</v>
      </c>
      <c r="F58" s="154">
        <v>550374.95</v>
      </c>
      <c r="G58" s="111">
        <f t="shared" si="0"/>
        <v>0.9828124107142856</v>
      </c>
      <c r="H58" s="9" t="s">
        <v>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36" customFormat="1" ht="24.75" customHeight="1" thickBot="1">
      <c r="A59" s="18"/>
      <c r="B59" s="18"/>
      <c r="C59" s="53" t="s">
        <v>73</v>
      </c>
      <c r="D59" s="54">
        <f aca="true" t="shared" si="3" ref="D59:F60">D60</f>
        <v>291000</v>
      </c>
      <c r="E59" s="54">
        <f t="shared" si="3"/>
        <v>291000</v>
      </c>
      <c r="F59" s="158">
        <f t="shared" si="3"/>
        <v>291000</v>
      </c>
      <c r="G59" s="114">
        <f t="shared" si="0"/>
        <v>1</v>
      </c>
      <c r="H59" s="5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6" customFormat="1" ht="19.5" customHeight="1" thickBot="1" thickTop="1">
      <c r="A60" s="191">
        <v>852</v>
      </c>
      <c r="B60" s="191"/>
      <c r="C60" s="182" t="s">
        <v>64</v>
      </c>
      <c r="D60" s="192">
        <f t="shared" si="3"/>
        <v>291000</v>
      </c>
      <c r="E60" s="192">
        <f t="shared" si="3"/>
        <v>291000</v>
      </c>
      <c r="F60" s="193">
        <f t="shared" si="3"/>
        <v>291000</v>
      </c>
      <c r="G60" s="194">
        <f t="shared" si="0"/>
        <v>1</v>
      </c>
      <c r="H60" s="19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36" customFormat="1" ht="19.5" customHeight="1">
      <c r="A61" s="18"/>
      <c r="B61" s="22">
        <v>85203</v>
      </c>
      <c r="C61" s="23" t="s">
        <v>68</v>
      </c>
      <c r="D61" s="25">
        <f>SUM(D62:D63)</f>
        <v>291000</v>
      </c>
      <c r="E61" s="25">
        <f>SUM(E62:E63)</f>
        <v>291000</v>
      </c>
      <c r="F61" s="155">
        <f>SUM(F62:F63)</f>
        <v>291000</v>
      </c>
      <c r="G61" s="112">
        <f t="shared" si="0"/>
        <v>1</v>
      </c>
      <c r="H61" s="2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6" customFormat="1" ht="30" customHeight="1">
      <c r="A62" s="1"/>
      <c r="B62" s="1"/>
      <c r="C62" s="64" t="s">
        <v>78</v>
      </c>
      <c r="D62" s="63">
        <v>271000</v>
      </c>
      <c r="E62" s="63">
        <v>271000</v>
      </c>
      <c r="F62" s="159">
        <v>271000</v>
      </c>
      <c r="G62" s="122">
        <f t="shared" si="0"/>
        <v>1</v>
      </c>
      <c r="H62" s="64" t="s">
        <v>77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6" customFormat="1" ht="30.75" customHeight="1">
      <c r="A63" s="1"/>
      <c r="B63" s="1"/>
      <c r="C63" s="57" t="s">
        <v>108</v>
      </c>
      <c r="D63" s="58">
        <v>20000</v>
      </c>
      <c r="E63" s="58">
        <v>20000</v>
      </c>
      <c r="F63" s="160">
        <v>20000</v>
      </c>
      <c r="G63" s="121">
        <f t="shared" si="0"/>
        <v>1</v>
      </c>
      <c r="H63" s="57" t="s">
        <v>149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36" customFormat="1" ht="27.75" customHeight="1" thickBot="1">
      <c r="A64" s="18"/>
      <c r="B64" s="22"/>
      <c r="C64" s="53" t="s">
        <v>97</v>
      </c>
      <c r="D64" s="54">
        <f aca="true" t="shared" si="4" ref="D64:F65">D65</f>
        <v>1794000</v>
      </c>
      <c r="E64" s="54">
        <f t="shared" si="4"/>
        <v>2418690</v>
      </c>
      <c r="F64" s="158">
        <f t="shared" si="4"/>
        <v>2418690</v>
      </c>
      <c r="G64" s="114">
        <f t="shared" si="0"/>
        <v>1</v>
      </c>
      <c r="H64" s="5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6" customFormat="1" ht="19.5" customHeight="1" thickBot="1" thickTop="1">
      <c r="A65" s="191">
        <v>852</v>
      </c>
      <c r="B65" s="191"/>
      <c r="C65" s="182" t="s">
        <v>64</v>
      </c>
      <c r="D65" s="192">
        <f t="shared" si="4"/>
        <v>1794000</v>
      </c>
      <c r="E65" s="192">
        <f t="shared" si="4"/>
        <v>2418690</v>
      </c>
      <c r="F65" s="193">
        <f t="shared" si="4"/>
        <v>2418690</v>
      </c>
      <c r="G65" s="194">
        <f t="shared" si="0"/>
        <v>1</v>
      </c>
      <c r="H65" s="19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36" customFormat="1" ht="19.5" customHeight="1">
      <c r="A66" s="18"/>
      <c r="B66" s="22">
        <v>85203</v>
      </c>
      <c r="C66" s="23" t="s">
        <v>68</v>
      </c>
      <c r="D66" s="25">
        <f>SUM(D67:D69)</f>
        <v>1794000</v>
      </c>
      <c r="E66" s="25">
        <f>SUM(E67:E69)</f>
        <v>2418690</v>
      </c>
      <c r="F66" s="155">
        <f>SUM(F67:F69)</f>
        <v>2418690</v>
      </c>
      <c r="G66" s="112">
        <f t="shared" si="0"/>
        <v>1</v>
      </c>
      <c r="H66" s="2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6" customFormat="1" ht="25.5">
      <c r="A67" s="1"/>
      <c r="B67" s="1"/>
      <c r="C67" s="64" t="s">
        <v>129</v>
      </c>
      <c r="D67" s="43">
        <v>1769000</v>
      </c>
      <c r="E67" s="43">
        <v>2203690</v>
      </c>
      <c r="F67" s="162">
        <v>2203690</v>
      </c>
      <c r="G67" s="122">
        <f t="shared" si="0"/>
        <v>1</v>
      </c>
      <c r="H67" s="40" t="s">
        <v>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6" customFormat="1" ht="32.25" customHeight="1">
      <c r="A68" s="1"/>
      <c r="B68" s="1"/>
      <c r="C68" s="7" t="s">
        <v>141</v>
      </c>
      <c r="D68" s="17"/>
      <c r="E68" s="17">
        <v>190000</v>
      </c>
      <c r="F68" s="166">
        <v>190000</v>
      </c>
      <c r="G68" s="119">
        <f t="shared" si="0"/>
        <v>1</v>
      </c>
      <c r="H68" s="16" t="s">
        <v>142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6" customFormat="1" ht="38.25">
      <c r="A69" s="1"/>
      <c r="B69" s="1"/>
      <c r="C69" s="7" t="s">
        <v>112</v>
      </c>
      <c r="D69" s="8">
        <v>25000</v>
      </c>
      <c r="E69" s="8">
        <v>25000</v>
      </c>
      <c r="F69" s="163">
        <v>25000</v>
      </c>
      <c r="G69" s="119">
        <f t="shared" si="0"/>
        <v>1</v>
      </c>
      <c r="H69" s="7" t="s">
        <v>122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0" s="81" customFormat="1" ht="23.25" customHeight="1" thickBot="1">
      <c r="A70" s="74"/>
      <c r="B70" s="74"/>
      <c r="C70" s="86" t="s">
        <v>120</v>
      </c>
      <c r="D70" s="82">
        <f aca="true" t="shared" si="5" ref="D70:E78">D71</f>
        <v>700000</v>
      </c>
      <c r="E70" s="82">
        <f t="shared" si="5"/>
        <v>1025000</v>
      </c>
      <c r="F70" s="167">
        <f>F71</f>
        <v>1024961</v>
      </c>
      <c r="G70" s="115">
        <v>0.9999</v>
      </c>
      <c r="H70" s="83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1" customFormat="1" ht="29.25" customHeight="1" thickBot="1">
      <c r="A71" s="22"/>
      <c r="B71" s="22"/>
      <c r="C71" s="78" t="s">
        <v>103</v>
      </c>
      <c r="D71" s="84">
        <f t="shared" si="5"/>
        <v>700000</v>
      </c>
      <c r="E71" s="84">
        <f t="shared" si="5"/>
        <v>1025000</v>
      </c>
      <c r="F71" s="168">
        <f>F72</f>
        <v>1024961</v>
      </c>
      <c r="G71" s="123">
        <v>0.9999</v>
      </c>
      <c r="H71" s="8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7" s="6" customFormat="1" ht="19.5" customHeight="1" thickBot="1" thickTop="1">
      <c r="A72" s="181">
        <v>921</v>
      </c>
      <c r="B72" s="181"/>
      <c r="C72" s="182" t="s">
        <v>26</v>
      </c>
      <c r="D72" s="192">
        <f t="shared" si="5"/>
        <v>700000</v>
      </c>
      <c r="E72" s="192">
        <f t="shared" si="5"/>
        <v>1025000</v>
      </c>
      <c r="F72" s="193">
        <f>F73</f>
        <v>1024961</v>
      </c>
      <c r="G72" s="194">
        <v>0.9999</v>
      </c>
      <c r="H72" s="19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0" s="36" customFormat="1" ht="19.5" customHeight="1">
      <c r="A73" s="18"/>
      <c r="B73" s="22">
        <v>92120</v>
      </c>
      <c r="C73" s="23" t="s">
        <v>102</v>
      </c>
      <c r="D73" s="25">
        <f t="shared" si="5"/>
        <v>700000</v>
      </c>
      <c r="E73" s="25">
        <f t="shared" si="5"/>
        <v>1025000</v>
      </c>
      <c r="F73" s="155">
        <f>F74</f>
        <v>1024961</v>
      </c>
      <c r="G73" s="112">
        <v>0.9999</v>
      </c>
      <c r="H73" s="2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7" s="6" customFormat="1" ht="25.5">
      <c r="A74" s="1"/>
      <c r="B74" s="1"/>
      <c r="C74" s="9" t="s">
        <v>113</v>
      </c>
      <c r="D74" s="13">
        <v>700000</v>
      </c>
      <c r="E74" s="13">
        <v>1025000</v>
      </c>
      <c r="F74" s="154">
        <f>576242+398719+50000</f>
        <v>1024961</v>
      </c>
      <c r="G74" s="111">
        <v>0.9999</v>
      </c>
      <c r="H74" s="13" t="s">
        <v>118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0" s="81" customFormat="1" ht="37.5" customHeight="1" thickBot="1">
      <c r="A75" s="18"/>
      <c r="B75" s="18"/>
      <c r="C75" s="83" t="s">
        <v>143</v>
      </c>
      <c r="D75" s="141"/>
      <c r="E75" s="82">
        <f>E77</f>
        <v>66000</v>
      </c>
      <c r="F75" s="147"/>
      <c r="G75" s="115"/>
      <c r="H75" s="8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s="81" customFormat="1" ht="21.75" customHeight="1" thickBot="1">
      <c r="A76" s="22"/>
      <c r="B76" s="22"/>
      <c r="C76" s="53" t="s">
        <v>144</v>
      </c>
      <c r="D76" s="137"/>
      <c r="E76" s="137">
        <f t="shared" si="5"/>
        <v>66000</v>
      </c>
      <c r="F76" s="149"/>
      <c r="G76" s="138"/>
      <c r="H76" s="13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7" s="6" customFormat="1" ht="19.5" customHeight="1" thickBot="1" thickTop="1">
      <c r="A77" s="181">
        <v>853</v>
      </c>
      <c r="B77" s="181"/>
      <c r="C77" s="182" t="s">
        <v>145</v>
      </c>
      <c r="D77" s="192"/>
      <c r="E77" s="192">
        <f t="shared" si="5"/>
        <v>66000</v>
      </c>
      <c r="F77" s="199"/>
      <c r="G77" s="194"/>
      <c r="H77" s="19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0" s="36" customFormat="1" ht="19.5" customHeight="1">
      <c r="A78" s="18"/>
      <c r="B78" s="22">
        <v>85395</v>
      </c>
      <c r="C78" s="23" t="s">
        <v>23</v>
      </c>
      <c r="D78" s="25"/>
      <c r="E78" s="25">
        <f t="shared" si="5"/>
        <v>66000</v>
      </c>
      <c r="F78" s="145"/>
      <c r="G78" s="112"/>
      <c r="H78" s="2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7" s="6" customFormat="1" ht="28.5" customHeight="1">
      <c r="A79" s="11"/>
      <c r="B79" s="10"/>
      <c r="C79" s="15" t="s">
        <v>146</v>
      </c>
      <c r="D79" s="14"/>
      <c r="E79" s="14">
        <v>66000</v>
      </c>
      <c r="F79" s="148"/>
      <c r="G79" s="117"/>
      <c r="H79" s="140" t="s">
        <v>147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ht="28.5" customHeight="1"/>
    <row r="81" spans="1:30" s="77" customFormat="1" ht="32.25" customHeight="1" thickBot="1">
      <c r="A81" s="74"/>
      <c r="B81" s="74"/>
      <c r="C81" s="75" t="s">
        <v>119</v>
      </c>
      <c r="D81" s="76">
        <f>D82</f>
        <v>4295000</v>
      </c>
      <c r="E81" s="76">
        <f>E82</f>
        <v>4050930</v>
      </c>
      <c r="F81" s="175">
        <f>F82</f>
        <v>3973843.38</v>
      </c>
      <c r="G81" s="124">
        <f aca="true" t="shared" si="6" ref="G81:G121">F81/E81</f>
        <v>0.9809706363723886</v>
      </c>
      <c r="H81" s="7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s="73" customFormat="1" ht="29.25" customHeight="1" thickBot="1">
      <c r="A82" s="22"/>
      <c r="B82" s="22"/>
      <c r="C82" s="15" t="s">
        <v>103</v>
      </c>
      <c r="D82" s="25">
        <f>D83+D86+D105+D108+D115</f>
        <v>4295000</v>
      </c>
      <c r="E82" s="25">
        <f>E83+E86+E105+E108+E115</f>
        <v>4050930</v>
      </c>
      <c r="F82" s="155">
        <f>F83+F86+F105+F108+F115</f>
        <v>3973843.38</v>
      </c>
      <c r="G82" s="112">
        <f t="shared" si="6"/>
        <v>0.9809706363723886</v>
      </c>
      <c r="H82" s="2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7" s="6" customFormat="1" ht="19.5" customHeight="1" thickBot="1" thickTop="1">
      <c r="A83" s="191">
        <v>630</v>
      </c>
      <c r="B83" s="191"/>
      <c r="C83" s="200" t="s">
        <v>35</v>
      </c>
      <c r="D83" s="201">
        <f aca="true" t="shared" si="7" ref="D83:F84">D84</f>
        <v>26000</v>
      </c>
      <c r="E83" s="201">
        <f t="shared" si="7"/>
        <v>26000</v>
      </c>
      <c r="F83" s="202">
        <f>F84</f>
        <v>26000</v>
      </c>
      <c r="G83" s="203">
        <f t="shared" si="6"/>
        <v>1</v>
      </c>
      <c r="H83" s="20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36" customFormat="1" ht="19.5" customHeight="1">
      <c r="A84" s="18"/>
      <c r="B84" s="22">
        <v>63003</v>
      </c>
      <c r="C84" s="23" t="s">
        <v>36</v>
      </c>
      <c r="D84" s="25">
        <f t="shared" si="7"/>
        <v>26000</v>
      </c>
      <c r="E84" s="25">
        <f t="shared" si="7"/>
        <v>26000</v>
      </c>
      <c r="F84" s="155">
        <f t="shared" si="7"/>
        <v>26000</v>
      </c>
      <c r="G84" s="112">
        <f t="shared" si="6"/>
        <v>1</v>
      </c>
      <c r="H84" s="2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6" customFormat="1" ht="25.5">
      <c r="A85" s="11"/>
      <c r="B85" s="10"/>
      <c r="C85" s="9" t="s">
        <v>40</v>
      </c>
      <c r="D85" s="13">
        <v>26000</v>
      </c>
      <c r="E85" s="13">
        <v>26000</v>
      </c>
      <c r="F85" s="154">
        <v>26000</v>
      </c>
      <c r="G85" s="111">
        <f t="shared" si="6"/>
        <v>1</v>
      </c>
      <c r="H85" s="15" t="s">
        <v>150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6" customFormat="1" ht="19.5" customHeight="1" thickBot="1">
      <c r="A86" s="191">
        <v>851</v>
      </c>
      <c r="B86" s="191"/>
      <c r="C86" s="195" t="s">
        <v>29</v>
      </c>
      <c r="D86" s="196">
        <f>D87+D90+D95</f>
        <v>1695000</v>
      </c>
      <c r="E86" s="196">
        <f>E87+E90+E95</f>
        <v>1450930</v>
      </c>
      <c r="F86" s="197">
        <f>F87+F90+F95</f>
        <v>1435623.82</v>
      </c>
      <c r="G86" s="198">
        <f t="shared" si="6"/>
        <v>0.9894507798446514</v>
      </c>
      <c r="H86" s="19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36" customFormat="1" ht="19.5" customHeight="1">
      <c r="A87" s="18"/>
      <c r="B87" s="22">
        <v>85153</v>
      </c>
      <c r="C87" s="22" t="s">
        <v>31</v>
      </c>
      <c r="D87" s="25">
        <f>D88</f>
        <v>60000</v>
      </c>
      <c r="E87" s="25">
        <f>E88</f>
        <v>80000</v>
      </c>
      <c r="F87" s="155">
        <f>F88</f>
        <v>80000</v>
      </c>
      <c r="G87" s="112">
        <f t="shared" si="6"/>
        <v>1</v>
      </c>
      <c r="H87" s="2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6" customFormat="1" ht="25.5" customHeight="1">
      <c r="A88" s="1"/>
      <c r="B88" s="2"/>
      <c r="C88" s="27" t="s">
        <v>84</v>
      </c>
      <c r="D88" s="28">
        <f>SUM(D89:D89)</f>
        <v>60000</v>
      </c>
      <c r="E88" s="28">
        <v>80000</v>
      </c>
      <c r="F88" s="169">
        <f>F89</f>
        <v>80000</v>
      </c>
      <c r="G88" s="125">
        <f t="shared" si="6"/>
        <v>1</v>
      </c>
      <c r="H88" s="2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6" customFormat="1" ht="42" customHeight="1">
      <c r="A89" s="1"/>
      <c r="B89" s="11"/>
      <c r="C89" s="46" t="s">
        <v>100</v>
      </c>
      <c r="D89" s="14">
        <v>60000</v>
      </c>
      <c r="E89" s="14">
        <v>80000</v>
      </c>
      <c r="F89" s="161">
        <v>80000</v>
      </c>
      <c r="G89" s="117">
        <f t="shared" si="6"/>
        <v>1</v>
      </c>
      <c r="H89" s="46" t="s">
        <v>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6" customFormat="1" ht="19.5" customHeight="1">
      <c r="A90" s="1"/>
      <c r="B90" s="22">
        <v>85154</v>
      </c>
      <c r="C90" s="23" t="s">
        <v>30</v>
      </c>
      <c r="D90" s="24">
        <f>D91</f>
        <v>1422500</v>
      </c>
      <c r="E90" s="24">
        <f>E91</f>
        <v>1187430</v>
      </c>
      <c r="F90" s="173">
        <f>F91</f>
        <v>1172152.31</v>
      </c>
      <c r="G90" s="126">
        <f t="shared" si="6"/>
        <v>0.9871338184145593</v>
      </c>
      <c r="H90" s="2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6" customFormat="1" ht="25.5" customHeight="1">
      <c r="A91" s="1"/>
      <c r="B91" s="1"/>
      <c r="C91" s="27" t="s">
        <v>85</v>
      </c>
      <c r="D91" s="28">
        <f>SUM(D92:D94)</f>
        <v>1422500</v>
      </c>
      <c r="E91" s="28">
        <v>1187430</v>
      </c>
      <c r="F91" s="169">
        <f>SUM(F92:F94)</f>
        <v>1172152.31</v>
      </c>
      <c r="G91" s="125">
        <f t="shared" si="6"/>
        <v>0.9871338184145593</v>
      </c>
      <c r="H91" s="27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6" customFormat="1" ht="38.25">
      <c r="A92" s="1"/>
      <c r="B92" s="1"/>
      <c r="C92" s="16" t="s">
        <v>4</v>
      </c>
      <c r="D92" s="17">
        <v>135000</v>
      </c>
      <c r="E92" s="17">
        <v>99600</v>
      </c>
      <c r="F92" s="166">
        <f>94460+5000</f>
        <v>99460</v>
      </c>
      <c r="G92" s="120">
        <f t="shared" si="6"/>
        <v>0.9985943775100402</v>
      </c>
      <c r="H92" s="12" t="s">
        <v>151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37" customFormat="1" ht="38.25">
      <c r="A93" s="1"/>
      <c r="B93" s="1"/>
      <c r="C93" s="7" t="s">
        <v>48</v>
      </c>
      <c r="D93" s="8">
        <v>593500</v>
      </c>
      <c r="E93" s="8">
        <v>468500</v>
      </c>
      <c r="F93" s="163">
        <f>94941.04+148000+225500</f>
        <v>468441.04</v>
      </c>
      <c r="G93" s="119">
        <f t="shared" si="6"/>
        <v>0.9998741515474919</v>
      </c>
      <c r="H93" s="7" t="s"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 s="42"/>
      <c r="AF93" s="42"/>
      <c r="AG93" s="42"/>
      <c r="AH93" s="42"/>
      <c r="AI93" s="42"/>
      <c r="AJ93" s="42"/>
      <c r="AK93" s="42"/>
    </row>
    <row r="94" spans="1:37" s="47" customFormat="1" ht="91.5" customHeight="1">
      <c r="A94" s="1"/>
      <c r="B94" s="11"/>
      <c r="C94" s="15" t="s">
        <v>109</v>
      </c>
      <c r="D94" s="14">
        <v>694000</v>
      </c>
      <c r="E94" s="14">
        <v>619330</v>
      </c>
      <c r="F94" s="161">
        <f>90271.22+370746.5+143233.55</f>
        <v>604251.27</v>
      </c>
      <c r="G94" s="117">
        <f t="shared" si="6"/>
        <v>0.975653157444335</v>
      </c>
      <c r="H94" s="15" t="s">
        <v>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6" customFormat="1" ht="19.5" customHeight="1">
      <c r="A95" s="1"/>
      <c r="B95" s="22">
        <v>85195</v>
      </c>
      <c r="C95" s="22" t="s">
        <v>23</v>
      </c>
      <c r="D95" s="25">
        <f>D96</f>
        <v>212500</v>
      </c>
      <c r="E95" s="25">
        <f>E96</f>
        <v>183500</v>
      </c>
      <c r="F95" s="155">
        <f>F96</f>
        <v>183471.51</v>
      </c>
      <c r="G95" s="112">
        <f t="shared" si="6"/>
        <v>0.9998447411444142</v>
      </c>
      <c r="H95" s="22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6" customFormat="1" ht="25.5" customHeight="1">
      <c r="A96" s="1"/>
      <c r="B96" s="2"/>
      <c r="C96" s="27" t="s">
        <v>95</v>
      </c>
      <c r="D96" s="28">
        <f>SUM(D97:D104)</f>
        <v>212500</v>
      </c>
      <c r="E96" s="28">
        <v>183500</v>
      </c>
      <c r="F96" s="169">
        <f>SUM(F97:F104)</f>
        <v>183471.51</v>
      </c>
      <c r="G96" s="125">
        <f t="shared" si="6"/>
        <v>0.9998447411444142</v>
      </c>
      <c r="H96" s="2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6" customFormat="1" ht="54.75" customHeight="1">
      <c r="A97" s="1"/>
      <c r="B97" s="1"/>
      <c r="C97" s="32" t="s">
        <v>110</v>
      </c>
      <c r="D97" s="30">
        <v>25000</v>
      </c>
      <c r="E97" s="30">
        <v>25000</v>
      </c>
      <c r="F97" s="170">
        <f>9981.52+14999.99</f>
        <v>24981.510000000002</v>
      </c>
      <c r="G97" s="128">
        <f t="shared" si="6"/>
        <v>0.9992604</v>
      </c>
      <c r="H97" s="31" t="s">
        <v>41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37" customFormat="1" ht="25.5" customHeight="1">
      <c r="A98" s="1"/>
      <c r="B98" s="1"/>
      <c r="C98" s="26" t="s">
        <v>49</v>
      </c>
      <c r="D98" s="8">
        <v>84000</v>
      </c>
      <c r="E98" s="8">
        <v>71000</v>
      </c>
      <c r="F98" s="163">
        <v>71000</v>
      </c>
      <c r="G98" s="119">
        <f t="shared" si="6"/>
        <v>1</v>
      </c>
      <c r="H98" s="7" t="s">
        <v>41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37" customFormat="1" ht="25.5" customHeight="1">
      <c r="A99" s="1"/>
      <c r="B99" s="1"/>
      <c r="C99" s="33" t="s">
        <v>50</v>
      </c>
      <c r="D99" s="17">
        <v>36000</v>
      </c>
      <c r="E99" s="17">
        <v>31000</v>
      </c>
      <c r="F99" s="166">
        <f>5000+26000</f>
        <v>31000</v>
      </c>
      <c r="G99" s="120">
        <f t="shared" si="6"/>
        <v>1</v>
      </c>
      <c r="H99" s="16" t="s">
        <v>46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37" customFormat="1" ht="65.25" customHeight="1">
      <c r="A100" s="11"/>
      <c r="B100" s="11"/>
      <c r="C100" s="143" t="s">
        <v>2</v>
      </c>
      <c r="D100" s="58">
        <v>12000</v>
      </c>
      <c r="E100" s="58">
        <v>9000</v>
      </c>
      <c r="F100" s="160">
        <v>9000</v>
      </c>
      <c r="G100" s="121">
        <f t="shared" si="6"/>
        <v>1</v>
      </c>
      <c r="H100" s="57" t="s">
        <v>136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 s="42"/>
      <c r="AF100" s="42"/>
      <c r="AG100" s="42"/>
      <c r="AH100" s="42"/>
      <c r="AI100" s="42"/>
      <c r="AJ100" s="42"/>
      <c r="AK100" s="42"/>
    </row>
    <row r="101" spans="1:37" s="37" customFormat="1" ht="65.25" customHeight="1">
      <c r="A101" s="1"/>
      <c r="B101" s="1"/>
      <c r="C101" s="33" t="s">
        <v>111</v>
      </c>
      <c r="D101" s="17">
        <v>8500</v>
      </c>
      <c r="E101" s="17">
        <v>4500</v>
      </c>
      <c r="F101" s="166">
        <v>4500</v>
      </c>
      <c r="G101" s="120">
        <f t="shared" si="6"/>
        <v>1</v>
      </c>
      <c r="H101" s="16" t="s">
        <v>47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 s="42"/>
      <c r="AF101" s="42"/>
      <c r="AG101" s="42"/>
      <c r="AH101" s="42"/>
      <c r="AI101" s="42"/>
      <c r="AJ101" s="42"/>
      <c r="AK101" s="42"/>
    </row>
    <row r="102" spans="1:37" s="6" customFormat="1" ht="51" customHeight="1">
      <c r="A102" s="1"/>
      <c r="B102" s="1"/>
      <c r="C102" s="16" t="s">
        <v>42</v>
      </c>
      <c r="D102" s="17">
        <v>17000</v>
      </c>
      <c r="E102" s="17">
        <v>13000</v>
      </c>
      <c r="F102" s="166">
        <v>12990</v>
      </c>
      <c r="G102" s="120">
        <f t="shared" si="6"/>
        <v>0.9992307692307693</v>
      </c>
      <c r="H102" s="16" t="s">
        <v>137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6" customFormat="1" ht="22.5" customHeight="1">
      <c r="A103" s="1"/>
      <c r="B103" s="1"/>
      <c r="C103" s="142" t="s">
        <v>43</v>
      </c>
      <c r="D103" s="45">
        <v>20000</v>
      </c>
      <c r="E103" s="45">
        <v>20000</v>
      </c>
      <c r="F103" s="164">
        <v>20000</v>
      </c>
      <c r="G103" s="127">
        <f t="shared" si="6"/>
        <v>1</v>
      </c>
      <c r="H103" s="44" t="s">
        <v>45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6" customFormat="1" ht="29.25" customHeight="1">
      <c r="A104" s="11"/>
      <c r="B104" s="11"/>
      <c r="C104" s="143" t="s">
        <v>44</v>
      </c>
      <c r="D104" s="58">
        <v>10000</v>
      </c>
      <c r="E104" s="58">
        <v>10000</v>
      </c>
      <c r="F104" s="160">
        <v>10000</v>
      </c>
      <c r="G104" s="121">
        <f t="shared" si="6"/>
        <v>1</v>
      </c>
      <c r="H104" s="57" t="s">
        <v>45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6" customFormat="1" ht="19.5" customHeight="1" thickBot="1">
      <c r="A105" s="191">
        <v>854</v>
      </c>
      <c r="B105" s="191"/>
      <c r="C105" s="195" t="s">
        <v>37</v>
      </c>
      <c r="D105" s="204">
        <f aca="true" t="shared" si="8" ref="D105:F106">D106</f>
        <v>70000</v>
      </c>
      <c r="E105" s="204">
        <f t="shared" si="8"/>
        <v>70000</v>
      </c>
      <c r="F105" s="205">
        <f t="shared" si="8"/>
        <v>66750</v>
      </c>
      <c r="G105" s="206">
        <f t="shared" si="6"/>
        <v>0.9535714285714286</v>
      </c>
      <c r="H105" s="19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36" customFormat="1" ht="26.25" customHeight="1">
      <c r="A106" s="18"/>
      <c r="B106" s="60">
        <v>85412</v>
      </c>
      <c r="C106" s="23" t="s">
        <v>76</v>
      </c>
      <c r="D106" s="61">
        <f t="shared" si="8"/>
        <v>70000</v>
      </c>
      <c r="E106" s="61">
        <f t="shared" si="8"/>
        <v>70000</v>
      </c>
      <c r="F106" s="171">
        <f t="shared" si="8"/>
        <v>66750</v>
      </c>
      <c r="G106" s="129">
        <f t="shared" si="6"/>
        <v>0.9535714285714286</v>
      </c>
      <c r="H106" s="22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38" customFormat="1" ht="24" customHeight="1">
      <c r="A107" s="22"/>
      <c r="B107" s="60"/>
      <c r="C107" s="15" t="s">
        <v>80</v>
      </c>
      <c r="D107" s="62">
        <v>70000</v>
      </c>
      <c r="E107" s="62">
        <v>70000</v>
      </c>
      <c r="F107" s="172">
        <v>66750</v>
      </c>
      <c r="G107" s="130">
        <f t="shared" si="6"/>
        <v>0.9535714285714286</v>
      </c>
      <c r="H107" s="15" t="s">
        <v>114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6" customFormat="1" ht="19.5" customHeight="1" thickBot="1">
      <c r="A108" s="191">
        <v>921</v>
      </c>
      <c r="B108" s="191"/>
      <c r="C108" s="195" t="s">
        <v>26</v>
      </c>
      <c r="D108" s="196">
        <f aca="true" t="shared" si="9" ref="D108:F109">D109</f>
        <v>457000</v>
      </c>
      <c r="E108" s="196">
        <f t="shared" si="9"/>
        <v>457000</v>
      </c>
      <c r="F108" s="197">
        <f t="shared" si="9"/>
        <v>408469.56</v>
      </c>
      <c r="G108" s="198">
        <f t="shared" si="6"/>
        <v>0.89380647702407</v>
      </c>
      <c r="H108" s="196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6" customFormat="1" ht="19.5" customHeight="1">
      <c r="A109" s="1"/>
      <c r="B109" s="22">
        <v>92105</v>
      </c>
      <c r="C109" s="23" t="s">
        <v>27</v>
      </c>
      <c r="D109" s="24">
        <f t="shared" si="9"/>
        <v>457000</v>
      </c>
      <c r="E109" s="24">
        <f t="shared" si="9"/>
        <v>457000</v>
      </c>
      <c r="F109" s="173">
        <f t="shared" si="9"/>
        <v>408469.56</v>
      </c>
      <c r="G109" s="126">
        <f t="shared" si="6"/>
        <v>0.89380647702407</v>
      </c>
      <c r="H109" s="2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0" s="37" customFormat="1" ht="19.5" customHeight="1">
      <c r="A110" s="1"/>
      <c r="B110" s="1"/>
      <c r="C110" s="27" t="s">
        <v>89</v>
      </c>
      <c r="D110" s="88">
        <f>SUM(D111:D114)</f>
        <v>457000</v>
      </c>
      <c r="E110" s="88">
        <f>SUM(E111:E114)</f>
        <v>457000</v>
      </c>
      <c r="F110" s="174">
        <f>SUM(F111:F114)</f>
        <v>408469.56</v>
      </c>
      <c r="G110" s="131">
        <f t="shared" si="6"/>
        <v>0.89380647702407</v>
      </c>
      <c r="H110" s="28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7" s="37" customFormat="1" ht="25.5">
      <c r="A111" s="1"/>
      <c r="B111" s="1"/>
      <c r="C111" s="16" t="s">
        <v>28</v>
      </c>
      <c r="D111" s="17">
        <v>382000</v>
      </c>
      <c r="E111" s="17">
        <v>382000</v>
      </c>
      <c r="F111" s="166">
        <f>12000+296469.56+25000</f>
        <v>333469.56</v>
      </c>
      <c r="G111" s="120">
        <f t="shared" si="6"/>
        <v>0.8729569633507853</v>
      </c>
      <c r="H111" s="95" t="s">
        <v>38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37" customFormat="1" ht="25.5">
      <c r="A112" s="1"/>
      <c r="B112" s="1"/>
      <c r="C112" s="7" t="s">
        <v>90</v>
      </c>
      <c r="D112" s="8">
        <v>20000</v>
      </c>
      <c r="E112" s="8">
        <v>20000</v>
      </c>
      <c r="F112" s="163">
        <f>20000</f>
        <v>20000</v>
      </c>
      <c r="G112" s="119">
        <f t="shared" si="6"/>
        <v>1</v>
      </c>
      <c r="H112" s="94" t="s">
        <v>38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 s="42"/>
      <c r="AF112" s="42"/>
      <c r="AG112" s="42"/>
      <c r="AH112" s="42"/>
      <c r="AI112" s="42"/>
      <c r="AJ112" s="42"/>
      <c r="AK112" s="42"/>
    </row>
    <row r="113" spans="1:37" s="6" customFormat="1" ht="25.5">
      <c r="A113" s="1"/>
      <c r="B113" s="1"/>
      <c r="C113" s="44" t="s">
        <v>96</v>
      </c>
      <c r="D113" s="45">
        <v>20000</v>
      </c>
      <c r="E113" s="45">
        <v>20000</v>
      </c>
      <c r="F113" s="164">
        <f>20000</f>
        <v>20000</v>
      </c>
      <c r="G113" s="127">
        <f t="shared" si="6"/>
        <v>1</v>
      </c>
      <c r="H113" s="101" t="s">
        <v>38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s="6" customFormat="1" ht="25.5">
      <c r="A114" s="11"/>
      <c r="B114" s="11"/>
      <c r="C114" s="57" t="s">
        <v>51</v>
      </c>
      <c r="D114" s="58">
        <v>35000</v>
      </c>
      <c r="E114" s="58">
        <v>35000</v>
      </c>
      <c r="F114" s="160">
        <v>35000</v>
      </c>
      <c r="G114" s="121">
        <f t="shared" si="6"/>
        <v>1</v>
      </c>
      <c r="H114" s="102" t="s">
        <v>38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6" customFormat="1" ht="19.5" customHeight="1" thickBot="1">
      <c r="A115" s="191">
        <v>926</v>
      </c>
      <c r="B115" s="191"/>
      <c r="C115" s="195" t="s">
        <v>32</v>
      </c>
      <c r="D115" s="196">
        <f>D116+D118</f>
        <v>2047000</v>
      </c>
      <c r="E115" s="196">
        <f>E116+E118</f>
        <v>2047000</v>
      </c>
      <c r="F115" s="197">
        <f>F116+F118</f>
        <v>2037000</v>
      </c>
      <c r="G115" s="198">
        <f t="shared" si="6"/>
        <v>0.995114802149487</v>
      </c>
      <c r="H115" s="19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6" customFormat="1" ht="19.5" customHeight="1">
      <c r="A116" s="1"/>
      <c r="B116" s="22">
        <v>92601</v>
      </c>
      <c r="C116" s="22" t="s">
        <v>33</v>
      </c>
      <c r="D116" s="25">
        <f>D117</f>
        <v>206000</v>
      </c>
      <c r="E116" s="25">
        <f>E117</f>
        <v>206000</v>
      </c>
      <c r="F116" s="155">
        <f>F117</f>
        <v>206000</v>
      </c>
      <c r="G116" s="112">
        <f t="shared" si="6"/>
        <v>1</v>
      </c>
      <c r="H116" s="22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s="6" customFormat="1" ht="53.25" customHeight="1">
      <c r="A117" s="1"/>
      <c r="B117" s="10"/>
      <c r="C117" s="9" t="s">
        <v>115</v>
      </c>
      <c r="D117" s="178">
        <v>206000</v>
      </c>
      <c r="E117" s="178">
        <v>206000</v>
      </c>
      <c r="F117" s="179">
        <v>206000</v>
      </c>
      <c r="G117" s="180">
        <f t="shared" si="6"/>
        <v>1</v>
      </c>
      <c r="H117" s="103" t="s">
        <v>39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6" customFormat="1" ht="19.5" customHeight="1">
      <c r="A118" s="1"/>
      <c r="B118" s="22">
        <v>92605</v>
      </c>
      <c r="C118" s="23" t="s">
        <v>34</v>
      </c>
      <c r="D118" s="25">
        <f>SUM(D119:D121)</f>
        <v>1841000</v>
      </c>
      <c r="E118" s="25">
        <f>SUM(E119:E121)</f>
        <v>1841000</v>
      </c>
      <c r="F118" s="155">
        <f>SUM(F119:F121)</f>
        <v>1831000</v>
      </c>
      <c r="G118" s="112">
        <f t="shared" si="6"/>
        <v>0.9945681694731124</v>
      </c>
      <c r="H118" s="22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6" customFormat="1" ht="25.5">
      <c r="A119" s="1"/>
      <c r="B119" s="2"/>
      <c r="C119" s="2" t="s">
        <v>101</v>
      </c>
      <c r="D119" s="63">
        <v>921000</v>
      </c>
      <c r="E119" s="63">
        <v>921000</v>
      </c>
      <c r="F119" s="159">
        <v>911000</v>
      </c>
      <c r="G119" s="122">
        <f t="shared" si="6"/>
        <v>0.98914223669924</v>
      </c>
      <c r="H119" s="64" t="s">
        <v>124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6" customFormat="1" ht="25.5">
      <c r="A120" s="1"/>
      <c r="B120" s="1"/>
      <c r="C120" s="7" t="s">
        <v>99</v>
      </c>
      <c r="D120" s="8">
        <v>890000</v>
      </c>
      <c r="E120" s="8">
        <v>890000</v>
      </c>
      <c r="F120" s="163">
        <v>890000</v>
      </c>
      <c r="G120" s="119">
        <f t="shared" si="6"/>
        <v>1</v>
      </c>
      <c r="H120" s="7" t="s">
        <v>125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s="6" customFormat="1" ht="25.5">
      <c r="A121" s="11"/>
      <c r="B121" s="11"/>
      <c r="C121" s="15" t="s">
        <v>123</v>
      </c>
      <c r="D121" s="14">
        <v>30000</v>
      </c>
      <c r="E121" s="14">
        <v>30000</v>
      </c>
      <c r="F121" s="161">
        <v>30000</v>
      </c>
      <c r="G121" s="117">
        <f t="shared" si="6"/>
        <v>1</v>
      </c>
      <c r="H121" s="15" t="s">
        <v>124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6:7" ht="12.75">
      <c r="F122" s="96"/>
      <c r="G122" s="96"/>
    </row>
    <row r="123" spans="6:7" ht="12.75">
      <c r="F123" s="96"/>
      <c r="G123" s="96"/>
    </row>
    <row r="124" spans="6:7" ht="13.5" customHeight="1">
      <c r="F124" s="96"/>
      <c r="G124" s="96"/>
    </row>
    <row r="125" spans="3:7" s="144" customFormat="1" ht="15">
      <c r="C125" s="207" t="s">
        <v>130</v>
      </c>
      <c r="D125" s="208"/>
      <c r="F125" s="209" t="s">
        <v>131</v>
      </c>
      <c r="G125" s="210"/>
    </row>
    <row r="126" spans="3:7" s="144" customFormat="1" ht="15">
      <c r="C126" s="207" t="s">
        <v>132</v>
      </c>
      <c r="D126" s="208"/>
      <c r="F126" s="209" t="s">
        <v>133</v>
      </c>
      <c r="G126" s="210"/>
    </row>
    <row r="127" spans="6:7" ht="12.75">
      <c r="F127" s="96"/>
      <c r="G127" s="96"/>
    </row>
    <row r="128" spans="6:7" ht="12.75">
      <c r="F128" s="96"/>
      <c r="G128" s="96"/>
    </row>
    <row r="129" spans="6:7" ht="12.75">
      <c r="F129" s="96"/>
      <c r="G129" s="96"/>
    </row>
    <row r="130" spans="6:7" ht="12.75">
      <c r="F130" s="96"/>
      <c r="G130" s="96"/>
    </row>
    <row r="131" spans="6:7" ht="12.75">
      <c r="F131" s="96"/>
      <c r="G131" s="96"/>
    </row>
    <row r="132" spans="6:7" ht="12.75">
      <c r="F132" s="96"/>
      <c r="G132" s="96"/>
    </row>
    <row r="133" spans="6:7" ht="12.75">
      <c r="F133" s="96"/>
      <c r="G133" s="96"/>
    </row>
    <row r="134" spans="6:7" ht="12.75">
      <c r="F134" s="96"/>
      <c r="G134" s="96"/>
    </row>
    <row r="135" spans="6:7" ht="12.75">
      <c r="F135" s="96"/>
      <c r="G135" s="96"/>
    </row>
    <row r="136" spans="6:7" ht="12.75">
      <c r="F136" s="96"/>
      <c r="G136" s="96"/>
    </row>
    <row r="137" spans="6:7" ht="12.75">
      <c r="F137" s="96"/>
      <c r="G137" s="96"/>
    </row>
    <row r="138" spans="6:7" ht="12.75">
      <c r="F138" s="96"/>
      <c r="G138" s="96"/>
    </row>
    <row r="139" spans="6:7" ht="12.75">
      <c r="F139" s="96"/>
      <c r="G139" s="96"/>
    </row>
    <row r="140" spans="6:7" ht="12.75">
      <c r="F140" s="96"/>
      <c r="G140" s="96"/>
    </row>
    <row r="141" spans="6:7" ht="12.75">
      <c r="F141" s="96"/>
      <c r="G141" s="96"/>
    </row>
    <row r="142" spans="6:7" ht="12.75">
      <c r="F142" s="96"/>
      <c r="G142" s="96"/>
    </row>
    <row r="143" spans="6:7" ht="12.75">
      <c r="F143" s="96"/>
      <c r="G143" s="96"/>
    </row>
    <row r="144" spans="6:7" ht="12.75">
      <c r="F144" s="96"/>
      <c r="G144" s="96"/>
    </row>
    <row r="145" spans="6:7" ht="12.75">
      <c r="F145" s="96"/>
      <c r="G145" s="96"/>
    </row>
    <row r="146" spans="6:7" ht="12.75">
      <c r="F146" s="96"/>
      <c r="G146" s="96"/>
    </row>
    <row r="147" spans="6:7" ht="12.75">
      <c r="F147" s="96"/>
      <c r="G147" s="96"/>
    </row>
    <row r="148" spans="6:7" ht="12.75">
      <c r="F148" s="96"/>
      <c r="G148" s="96"/>
    </row>
    <row r="149" spans="6:7" ht="12.75">
      <c r="F149" s="96"/>
      <c r="G149" s="96"/>
    </row>
    <row r="150" spans="6:7" ht="12.75">
      <c r="F150" s="96"/>
      <c r="G150" s="96"/>
    </row>
    <row r="151" spans="6:7" ht="12.75">
      <c r="F151" s="96"/>
      <c r="G151" s="96"/>
    </row>
    <row r="152" spans="6:7" ht="12.75">
      <c r="F152" s="96"/>
      <c r="G152" s="96"/>
    </row>
    <row r="153" spans="6:7" ht="12.75">
      <c r="F153" s="96"/>
      <c r="G153" s="96"/>
    </row>
    <row r="154" spans="6:7" ht="12.75">
      <c r="F154" s="96"/>
      <c r="G154" s="96"/>
    </row>
    <row r="155" spans="6:7" ht="12.75">
      <c r="F155" s="96"/>
      <c r="G155" s="96"/>
    </row>
    <row r="156" spans="6:7" ht="12.75">
      <c r="F156" s="96"/>
      <c r="G156" s="96"/>
    </row>
    <row r="157" spans="6:7" ht="12.75">
      <c r="F157" s="96"/>
      <c r="G157" s="96"/>
    </row>
    <row r="158" spans="6:7" ht="12.75">
      <c r="F158" s="96"/>
      <c r="G158" s="96"/>
    </row>
    <row r="159" spans="6:7" ht="12.75">
      <c r="F159" s="96"/>
      <c r="G159" s="96"/>
    </row>
    <row r="160" spans="6:7" ht="12.75">
      <c r="F160" s="96"/>
      <c r="G160" s="96"/>
    </row>
    <row r="161" spans="6:7" ht="12.75">
      <c r="F161" s="96"/>
      <c r="G161" s="96"/>
    </row>
    <row r="162" spans="6:7" ht="12.75">
      <c r="F162" s="96"/>
      <c r="G162" s="96"/>
    </row>
    <row r="163" spans="6:7" ht="12.75">
      <c r="F163" s="96"/>
      <c r="G163" s="96"/>
    </row>
    <row r="164" spans="6:7" ht="12.75">
      <c r="F164" s="96"/>
      <c r="G164" s="96"/>
    </row>
    <row r="165" spans="6:7" ht="12.75">
      <c r="F165" s="96"/>
      <c r="G165" s="96"/>
    </row>
  </sheetData>
  <printOptions horizontalCentered="1"/>
  <pageMargins left="0.52" right="0.42" top="0.59" bottom="0.56" header="0.5118110236220472" footer="0.43"/>
  <pageSetup firstPageNumber="74" useFirstPageNumber="1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2007-03-14T06:11:20Z</cp:lastPrinted>
  <dcterms:created xsi:type="dcterms:W3CDTF">2000-10-16T12:51:24Z</dcterms:created>
  <dcterms:modified xsi:type="dcterms:W3CDTF">2007-03-29T09:26:32Z</dcterms:modified>
  <cp:category/>
  <cp:version/>
  <cp:contentType/>
  <cp:contentStatus/>
</cp:coreProperties>
</file>