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FOŚ" sheetId="1" r:id="rId1"/>
  </sheets>
  <definedNames>
    <definedName name="_xlnm.Print_Titles" localSheetId="0">'GFOŚ'!$9:$9</definedName>
  </definedNames>
  <calcPr fullCalcOnLoad="1"/>
</workbook>
</file>

<file path=xl/sharedStrings.xml><?xml version="1.0" encoding="utf-8"?>
<sst xmlns="http://schemas.openxmlformats.org/spreadsheetml/2006/main" count="111" uniqueCount="79">
  <si>
    <t>w złotych</t>
  </si>
  <si>
    <t>Dział</t>
  </si>
  <si>
    <t>Stan środków obrotowych na początek roku</t>
  </si>
  <si>
    <t>Fundusz Ochrony Środowiska i Gospodarki Wodnej</t>
  </si>
  <si>
    <t>opłaty za usuwanie drzew lub krzewów</t>
  </si>
  <si>
    <t>kary za usuwanie drzew lub krzewów</t>
  </si>
  <si>
    <t>Suma bilansowa</t>
  </si>
  <si>
    <t>edukacja ekologiczna</t>
  </si>
  <si>
    <t>leczenie i konserwacja starodrzewu</t>
  </si>
  <si>
    <t>prace interwencyjne</t>
  </si>
  <si>
    <t>udział w kursach i szkoleniach naukowo - technicznych</t>
  </si>
  <si>
    <t>likwidacja niskiej emisji</t>
  </si>
  <si>
    <t>Gospodarka komunalna i ochrona środowiska</t>
  </si>
  <si>
    <t xml:space="preserve">Rozdz. 
§     </t>
  </si>
  <si>
    <t>Wpływy z różnych opłat</t>
  </si>
  <si>
    <t>Przelewy redystrybucyjne</t>
  </si>
  <si>
    <t>0690</t>
  </si>
  <si>
    <t>0970</t>
  </si>
  <si>
    <t>0920</t>
  </si>
  <si>
    <t>Pozostałe odsetki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</si>
  <si>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</si>
  <si>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</si>
  <si>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</si>
  <si>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</si>
  <si>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 xml:space="preserve">Zakup usług pozostałych </t>
  </si>
  <si>
    <t>trwałe oznaczenie psów</t>
  </si>
  <si>
    <t>w tym: stan środków pieniężnych</t>
  </si>
  <si>
    <t xml:space="preserve">Prezydenta Miasta </t>
  </si>
  <si>
    <t>Zakup usług remontowych</t>
  </si>
  <si>
    <t>odsetki od nieterminowych wpłat</t>
  </si>
  <si>
    <t>organizacja konferencji naukowej</t>
  </si>
  <si>
    <t>eksploatacja i rozbudowa barier ekologicznych na Zbiorniku Zemborzyckim</t>
  </si>
  <si>
    <t>nasadzanie roślinności faszynowej na wschodnim brzegu Zbiornika Zemborzyckiego</t>
  </si>
  <si>
    <t>Wpływy z różnych dochodów</t>
  </si>
  <si>
    <t xml:space="preserve">modernizacja skarp odwodnych Zbiornika Zemborzyckiego </t>
  </si>
  <si>
    <t>dotacje z Wojewódzkiego Funduszu Ochrony Środowiska i Gospodarki Wodnej 
na realizację zadań z zakresu ochrony środowiska</t>
  </si>
  <si>
    <t>pomoc placówkom użyteczności publicznej w zakładaniu terenów zieleni 
(w konsultacji z jednostkami pomocniczymi miasta)</t>
  </si>
  <si>
    <t xml:space="preserve">rekultywacja Zbiornika Zemborzyckiego poprzez zmianę struktury ilościowej ichtiofauny </t>
  </si>
  <si>
    <t>rekultywacja Zbiornika Zemborzyckiego poprzez wykonanie sztucznych tarlisk 
dla sandacza</t>
  </si>
  <si>
    <t>Treść</t>
  </si>
  <si>
    <t>(nazwa działu, rozdziału, źródła przychodów, zadania, paragrafu)</t>
  </si>
  <si>
    <t>Przychody</t>
  </si>
  <si>
    <t>Wydatki ogółem</t>
  </si>
  <si>
    <t>nasadzenia zieleni wysokiej oraz krzewów na terenie miasta Lublina</t>
  </si>
  <si>
    <t>monitoring środowiska i tworzenie baz danych w Miejskim Banku Zanieczyszczeń Środowiska</t>
  </si>
  <si>
    <t xml:space="preserve">zakup sorbentów dla wyposażenia Jednostki Ratowniczo - Gaśniczej Komendy Miejskiej Państwowej Straży Pożarnej </t>
  </si>
  <si>
    <t>Dotacje przekazane z funduszy celowych na realizację zadań bieżących dla jednostek niezaliczanych do sektora finansów publicznych</t>
  </si>
  <si>
    <t>Wynagrodzenia bezosobowe</t>
  </si>
  <si>
    <t>Wydatki na zakupy inwestycyjne funduszy celowych</t>
  </si>
  <si>
    <t>zakup detektora do wykrywania materiałów niebezpiecznych w transporcie drogowym</t>
  </si>
  <si>
    <t>zakup silnika do łodzi przeznaczonej do monitoringu Zbiornika Zemborzyckiego</t>
  </si>
  <si>
    <t>przeprowadzenie akcji zwalczania komarów</t>
  </si>
  <si>
    <t>inwentaryzacja zieleni Śródmieścia</t>
  </si>
  <si>
    <t>sterylizacja bezdomnych kotów</t>
  </si>
  <si>
    <t>realizacja planu działania i postępowania z dzikimi zwierzętami</t>
  </si>
  <si>
    <t>dostosowanie umocnień brzegowych jazu Cukrowni oraz stopnia wodnego 
ul. Kąpielowej dla ułatwienia przenoszenia kajaków</t>
  </si>
  <si>
    <t>program ochrony przed hałasem - etap I</t>
  </si>
  <si>
    <t>% 
6:5</t>
  </si>
  <si>
    <t>Plan na 2006 rok
wg uchwały 
budżetowej</t>
  </si>
  <si>
    <t>Plan na 2006 rok
po zmianach</t>
  </si>
  <si>
    <t>zakup samochodu terenowego</t>
  </si>
  <si>
    <t>remont konstrukcji betonowych jazu</t>
  </si>
  <si>
    <t>inne zmniejszenia</t>
  </si>
  <si>
    <t>środki przekazane przez Marszałka Województwa z tytułu opłat za gospodarcze korzystanie ze środowiska</t>
  </si>
  <si>
    <t>Gminny Fundusz Ochrony Środowiska i Gospodarki Wodnej</t>
  </si>
  <si>
    <t>Załącznik nr 12</t>
  </si>
  <si>
    <t xml:space="preserve">ratowanie lubelskich kasztanowców przed inwazją szrotówka kasztanowcowiaczka </t>
  </si>
  <si>
    <t>Stan środków obrotowych na koniec okresu sprawozdawczego</t>
  </si>
  <si>
    <t>Wykonanie
na 31 grudnia 
2006 roku</t>
  </si>
  <si>
    <t>odmulenie urządzeń hydrotechnicznych nad Zalewem Zemborzyckim</t>
  </si>
  <si>
    <t>Zakup pomocy naukowych, dydaktycznych i książek</t>
  </si>
  <si>
    <t>Wydatki osobowe niezaliczone do wynagrodzeń</t>
  </si>
  <si>
    <t>do uchwały nr</t>
  </si>
  <si>
    <t>Rady Miasta Lublin</t>
  </si>
  <si>
    <t>z dnia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</si>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</sst>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wrapText="1"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" xfId="0" applyFont="1" applyBorder="1" applyAlignment="1">
      <alignment/>
    </xf>
    <xf numFmtId="3" fontId="7" fillId="0" borderId="12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3" fontId="7" fillId="0" borderId="13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3" fontId="7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 quotePrefix="1">
      <alignment horizontal="righ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3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10" fontId="5" fillId="0" borderId="8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10" fontId="7" fillId="0" borderId="18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10" fontId="6" fillId="0" borderId="19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10" fontId="7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7" xfId="0" applyFont="1" applyBorder="1" applyAlignment="1" quotePrefix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 wrapText="1"/>
    </xf>
    <xf numFmtId="4" fontId="7" fillId="0" borderId="1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left" wrapText="1"/>
    </xf>
    <xf numFmtId="3" fontId="7" fillId="0" borderId="24" xfId="0" applyNumberFormat="1" applyFont="1" applyBorder="1" applyAlignment="1">
      <alignment/>
    </xf>
    <xf numFmtId="3" fontId="7" fillId="0" borderId="24" xfId="0" applyNumberFormat="1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6" fillId="2" borderId="2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/>
    </xf>
    <xf numFmtId="4" fontId="5" fillId="2" borderId="26" xfId="0" applyNumberFormat="1" applyFont="1" applyFill="1" applyBorder="1" applyAlignment="1">
      <alignment/>
    </xf>
    <xf numFmtId="10" fontId="5" fillId="2" borderId="27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10" fontId="5" fillId="0" borderId="6" xfId="0" applyNumberFormat="1" applyFont="1" applyBorder="1" applyAlignment="1">
      <alignment horizontal="right"/>
    </xf>
    <xf numFmtId="0" fontId="5" fillId="2" borderId="28" xfId="0" applyFont="1" applyFill="1" applyBorder="1" applyAlignment="1">
      <alignment/>
    </xf>
    <xf numFmtId="0" fontId="5" fillId="2" borderId="28" xfId="0" applyFont="1" applyFill="1" applyBorder="1" applyAlignment="1">
      <alignment vertical="center"/>
    </xf>
    <xf numFmtId="0" fontId="5" fillId="2" borderId="28" xfId="0" applyFont="1" applyFill="1" applyBorder="1" applyAlignment="1">
      <alignment wrapText="1"/>
    </xf>
    <xf numFmtId="3" fontId="5" fillId="2" borderId="28" xfId="0" applyNumberFormat="1" applyFont="1" applyFill="1" applyBorder="1" applyAlignment="1">
      <alignment/>
    </xf>
    <xf numFmtId="4" fontId="5" fillId="2" borderId="28" xfId="0" applyNumberFormat="1" applyFont="1" applyFill="1" applyBorder="1" applyAlignment="1">
      <alignment/>
    </xf>
    <xf numFmtId="10" fontId="5" fillId="2" borderId="29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4" fontId="5" fillId="2" borderId="26" xfId="0" applyNumberFormat="1" applyFont="1" applyFill="1" applyBorder="1" applyAlignment="1">
      <alignment/>
    </xf>
    <xf numFmtId="10" fontId="5" fillId="2" borderId="27" xfId="0" applyNumberFormat="1" applyFont="1" applyFill="1" applyBorder="1" applyAlignment="1">
      <alignment/>
    </xf>
    <xf numFmtId="3" fontId="5" fillId="2" borderId="28" xfId="0" applyNumberFormat="1" applyFont="1" applyFill="1" applyBorder="1" applyAlignment="1">
      <alignment/>
    </xf>
    <xf numFmtId="4" fontId="5" fillId="2" borderId="28" xfId="0" applyNumberFormat="1" applyFont="1" applyFill="1" applyBorder="1" applyAlignment="1">
      <alignment/>
    </xf>
    <xf numFmtId="10" fontId="5" fillId="2" borderId="29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90" zoomScaleNormal="90" workbookViewId="0" topLeftCell="A1">
      <selection activeCell="C101" sqref="C101:E102"/>
    </sheetView>
  </sheetViews>
  <sheetFormatPr defaultColWidth="9.00390625" defaultRowHeight="12.75"/>
  <cols>
    <col min="1" max="1" width="7.375" style="5" customWidth="1"/>
    <col min="2" max="2" width="8.125" style="5" customWidth="1"/>
    <col min="3" max="3" width="78.625" style="5" customWidth="1"/>
    <col min="4" max="4" width="19.375" style="5" customWidth="1"/>
    <col min="5" max="5" width="18.375" style="5" customWidth="1"/>
    <col min="6" max="6" width="17.75390625" style="5" customWidth="1"/>
    <col min="7" max="7" width="10.75390625" style="5" customWidth="1"/>
  </cols>
  <sheetData>
    <row r="1" spans="4:6" ht="14.25">
      <c r="D1" s="16"/>
      <c r="E1" s="16"/>
      <c r="F1" s="16" t="s">
        <v>65</v>
      </c>
    </row>
    <row r="2" spans="4:6" ht="14.25">
      <c r="D2" s="16"/>
      <c r="E2" s="16"/>
      <c r="F2" s="16" t="s">
        <v>72</v>
      </c>
    </row>
    <row r="3" spans="1:6" ht="15.75">
      <c r="A3" s="24" t="s">
        <v>64</v>
      </c>
      <c r="D3" s="16"/>
      <c r="E3" s="16"/>
      <c r="F3" s="16" t="s">
        <v>73</v>
      </c>
    </row>
    <row r="4" spans="4:6" ht="14.25">
      <c r="D4" s="16"/>
      <c r="E4" s="16"/>
      <c r="F4" s="16" t="s">
        <v>74</v>
      </c>
    </row>
    <row r="6" spans="3:6" ht="15.75" thickBot="1">
      <c r="C6" s="1"/>
      <c r="D6" s="52"/>
      <c r="E6" s="52"/>
      <c r="F6" s="52" t="s">
        <v>0</v>
      </c>
    </row>
    <row r="7" spans="1:7" ht="20.25" customHeight="1" thickTop="1">
      <c r="A7" s="25"/>
      <c r="B7" s="26"/>
      <c r="C7" s="64" t="s">
        <v>39</v>
      </c>
      <c r="D7" s="119" t="s">
        <v>58</v>
      </c>
      <c r="E7" s="119" t="s">
        <v>59</v>
      </c>
      <c r="F7" s="119" t="s">
        <v>68</v>
      </c>
      <c r="G7" s="119" t="s">
        <v>57</v>
      </c>
    </row>
    <row r="8" spans="1:7" ht="37.5" customHeight="1" thickBot="1">
      <c r="A8" s="6" t="s">
        <v>1</v>
      </c>
      <c r="B8" s="7" t="s">
        <v>13</v>
      </c>
      <c r="C8" s="6" t="s">
        <v>40</v>
      </c>
      <c r="D8" s="120" t="s">
        <v>27</v>
      </c>
      <c r="E8" s="120" t="s">
        <v>27</v>
      </c>
      <c r="F8" s="120" t="s">
        <v>27</v>
      </c>
      <c r="G8" s="121"/>
    </row>
    <row r="9" spans="1:7" ht="15.75" thickBot="1" thickTop="1">
      <c r="A9" s="17">
        <v>1</v>
      </c>
      <c r="B9" s="17">
        <v>2</v>
      </c>
      <c r="C9" s="17">
        <v>3</v>
      </c>
      <c r="D9" s="18">
        <v>4</v>
      </c>
      <c r="E9" s="18">
        <v>5</v>
      </c>
      <c r="F9" s="18">
        <v>6</v>
      </c>
      <c r="G9" s="18">
        <v>7</v>
      </c>
    </row>
    <row r="10" spans="1:7" ht="24.75" customHeight="1" thickTop="1">
      <c r="A10" s="8"/>
      <c r="B10" s="8"/>
      <c r="C10" s="30" t="s">
        <v>2</v>
      </c>
      <c r="D10" s="31">
        <v>142818</v>
      </c>
      <c r="E10" s="31">
        <v>-112948</v>
      </c>
      <c r="F10" s="66">
        <v>-112947.95</v>
      </c>
      <c r="G10" s="53"/>
    </row>
    <row r="11" spans="1:7" ht="21.75" customHeight="1" hidden="1">
      <c r="A11" s="49"/>
      <c r="B11" s="49"/>
      <c r="C11" s="29" t="s">
        <v>26</v>
      </c>
      <c r="D11" s="50"/>
      <c r="E11" s="50"/>
      <c r="F11" s="67"/>
      <c r="G11" s="54"/>
    </row>
    <row r="12" spans="1:7" ht="19.5" customHeight="1" thickBot="1">
      <c r="A12" s="112"/>
      <c r="B12" s="112"/>
      <c r="C12" s="99" t="s">
        <v>41</v>
      </c>
      <c r="D12" s="113">
        <f aca="true" t="shared" si="0" ref="D12:F13">D13</f>
        <v>2025000</v>
      </c>
      <c r="E12" s="113">
        <f t="shared" si="0"/>
        <v>2118388</v>
      </c>
      <c r="F12" s="114">
        <f t="shared" si="0"/>
        <v>2059372.8699999999</v>
      </c>
      <c r="G12" s="115">
        <f>F12/E12</f>
        <v>0.9721414915492346</v>
      </c>
    </row>
    <row r="13" spans="1:7" ht="19.5" customHeight="1" thickBot="1" thickTop="1">
      <c r="A13" s="106">
        <v>900</v>
      </c>
      <c r="B13" s="107"/>
      <c r="C13" s="108" t="s">
        <v>12</v>
      </c>
      <c r="D13" s="116">
        <f t="shared" si="0"/>
        <v>2025000</v>
      </c>
      <c r="E13" s="116">
        <f t="shared" si="0"/>
        <v>2118388</v>
      </c>
      <c r="F13" s="117">
        <f t="shared" si="0"/>
        <v>2059372.8699999999</v>
      </c>
      <c r="G13" s="118">
        <f aca="true" t="shared" si="1" ref="G13:G35">F13/E13</f>
        <v>0.9721414915492346</v>
      </c>
    </row>
    <row r="14" spans="1:7" ht="19.5" customHeight="1">
      <c r="A14" s="2"/>
      <c r="B14" s="9">
        <v>90011</v>
      </c>
      <c r="C14" s="10" t="s">
        <v>3</v>
      </c>
      <c r="D14" s="11">
        <f>D15+D17+D19+D21+D23</f>
        <v>2025000</v>
      </c>
      <c r="E14" s="11">
        <f>E15+E17+E19+E21+E23</f>
        <v>2118388</v>
      </c>
      <c r="F14" s="76">
        <f>F15+F17+F19+F21+F23</f>
        <v>2059372.8699999999</v>
      </c>
      <c r="G14" s="47">
        <f t="shared" si="1"/>
        <v>0.9721414915492346</v>
      </c>
    </row>
    <row r="15" spans="1:7" ht="18" customHeight="1">
      <c r="A15" s="2"/>
      <c r="B15" s="2"/>
      <c r="C15" s="3" t="s">
        <v>4</v>
      </c>
      <c r="D15" s="4">
        <f>D16</f>
        <v>1000000</v>
      </c>
      <c r="E15" s="4">
        <f>E16</f>
        <v>1000000</v>
      </c>
      <c r="F15" s="68">
        <f>F16</f>
        <v>589056.83</v>
      </c>
      <c r="G15" s="55">
        <f t="shared" si="1"/>
        <v>0.58905683</v>
      </c>
    </row>
    <row r="16" spans="1:7" ht="18" customHeight="1">
      <c r="A16" s="36"/>
      <c r="B16" s="37" t="s">
        <v>16</v>
      </c>
      <c r="C16" s="34" t="s">
        <v>14</v>
      </c>
      <c r="D16" s="35">
        <v>1000000</v>
      </c>
      <c r="E16" s="35">
        <v>1000000</v>
      </c>
      <c r="F16" s="69">
        <v>589056.83</v>
      </c>
      <c r="G16" s="56">
        <f t="shared" si="1"/>
        <v>0.58905683</v>
      </c>
    </row>
    <row r="17" spans="1:7" ht="18" customHeight="1">
      <c r="A17" s="2"/>
      <c r="B17" s="2"/>
      <c r="C17" s="3" t="s">
        <v>5</v>
      </c>
      <c r="D17" s="4">
        <f>D18</f>
        <v>25000</v>
      </c>
      <c r="E17" s="4">
        <f>E18</f>
        <v>32000</v>
      </c>
      <c r="F17" s="68">
        <f>F18</f>
        <v>139747.83</v>
      </c>
      <c r="G17" s="55">
        <f t="shared" si="1"/>
        <v>4.3671196875</v>
      </c>
    </row>
    <row r="18" spans="1:7" ht="18" customHeight="1">
      <c r="A18" s="36"/>
      <c r="B18" s="37" t="s">
        <v>17</v>
      </c>
      <c r="C18" s="34" t="s">
        <v>33</v>
      </c>
      <c r="D18" s="35">
        <v>25000</v>
      </c>
      <c r="E18" s="35">
        <v>32000</v>
      </c>
      <c r="F18" s="69">
        <v>139747.83</v>
      </c>
      <c r="G18" s="56">
        <f t="shared" si="1"/>
        <v>4.3671196875</v>
      </c>
    </row>
    <row r="19" spans="1:7" ht="28.5" customHeight="1">
      <c r="A19" s="2"/>
      <c r="B19" s="2"/>
      <c r="C19" s="13" t="s">
        <v>63</v>
      </c>
      <c r="D19" s="4">
        <f>D20</f>
        <v>1000000</v>
      </c>
      <c r="E19" s="4">
        <f>E20</f>
        <v>1000000</v>
      </c>
      <c r="F19" s="68">
        <f>F20</f>
        <v>1236061.96</v>
      </c>
      <c r="G19" s="57">
        <f t="shared" si="1"/>
        <v>1.23606196</v>
      </c>
    </row>
    <row r="20" spans="1:7" ht="18" customHeight="1">
      <c r="A20" s="36"/>
      <c r="B20" s="33">
        <v>2960</v>
      </c>
      <c r="C20" s="29" t="s">
        <v>15</v>
      </c>
      <c r="D20" s="35">
        <v>1000000</v>
      </c>
      <c r="E20" s="35">
        <v>1000000</v>
      </c>
      <c r="F20" s="69">
        <v>1236061.96</v>
      </c>
      <c r="G20" s="56">
        <f t="shared" si="1"/>
        <v>1.23606196</v>
      </c>
    </row>
    <row r="21" spans="1:7" ht="31.5" customHeight="1">
      <c r="A21" s="2"/>
      <c r="B21" s="2"/>
      <c r="C21" s="13" t="s">
        <v>35</v>
      </c>
      <c r="D21" s="4"/>
      <c r="E21" s="4">
        <f>E22</f>
        <v>86388</v>
      </c>
      <c r="F21" s="68">
        <f>F22</f>
        <v>86019.64</v>
      </c>
      <c r="G21" s="57">
        <f t="shared" si="1"/>
        <v>0.9957359818493309</v>
      </c>
    </row>
    <row r="22" spans="1:7" ht="18" customHeight="1">
      <c r="A22" s="36"/>
      <c r="B22" s="33">
        <v>2960</v>
      </c>
      <c r="C22" s="29" t="s">
        <v>15</v>
      </c>
      <c r="D22" s="35"/>
      <c r="E22" s="35">
        <v>86388</v>
      </c>
      <c r="F22" s="69">
        <v>86019.64</v>
      </c>
      <c r="G22" s="56">
        <f t="shared" si="1"/>
        <v>0.9957359818493309</v>
      </c>
    </row>
    <row r="23" spans="1:7" ht="18" customHeight="1">
      <c r="A23" s="2"/>
      <c r="B23" s="2"/>
      <c r="C23" s="13" t="s">
        <v>29</v>
      </c>
      <c r="D23" s="4"/>
      <c r="E23" s="4"/>
      <c r="F23" s="68">
        <f>F24</f>
        <v>8486.61</v>
      </c>
      <c r="G23" s="57"/>
    </row>
    <row r="24" spans="1:7" ht="18" customHeight="1">
      <c r="A24" s="36"/>
      <c r="B24" s="37" t="s">
        <v>18</v>
      </c>
      <c r="C24" s="29" t="s">
        <v>19</v>
      </c>
      <c r="D24" s="35"/>
      <c r="E24" s="35"/>
      <c r="F24" s="69">
        <v>8486.61</v>
      </c>
      <c r="G24" s="56"/>
    </row>
    <row r="25" spans="1:7" ht="21.75" customHeight="1">
      <c r="A25" s="19"/>
      <c r="B25" s="19"/>
      <c r="C25" s="20" t="s">
        <v>6</v>
      </c>
      <c r="D25" s="21">
        <f>D10+D12</f>
        <v>2167818</v>
      </c>
      <c r="E25" s="21">
        <f>E10+E12</f>
        <v>2005440</v>
      </c>
      <c r="F25" s="70">
        <f>F10+F12</f>
        <v>1946424.92</v>
      </c>
      <c r="G25" s="58"/>
    </row>
    <row r="26" spans="1:7" ht="19.5" customHeight="1" thickBot="1">
      <c r="A26" s="97"/>
      <c r="B26" s="98"/>
      <c r="C26" s="99" t="s">
        <v>42</v>
      </c>
      <c r="D26" s="100">
        <f aca="true" t="shared" si="2" ref="D26:F27">D27</f>
        <v>2000000</v>
      </c>
      <c r="E26" s="100">
        <f t="shared" si="2"/>
        <v>2005100</v>
      </c>
      <c r="F26" s="101">
        <f t="shared" si="2"/>
        <v>1919659.0199999998</v>
      </c>
      <c r="G26" s="102">
        <f t="shared" si="1"/>
        <v>0.9573881701660764</v>
      </c>
    </row>
    <row r="27" spans="1:7" ht="19.5" customHeight="1" thickBot="1" thickTop="1">
      <c r="A27" s="106">
        <v>900</v>
      </c>
      <c r="B27" s="107"/>
      <c r="C27" s="108" t="s">
        <v>12</v>
      </c>
      <c r="D27" s="109">
        <f t="shared" si="2"/>
        <v>2000000</v>
      </c>
      <c r="E27" s="109">
        <f t="shared" si="2"/>
        <v>2005100</v>
      </c>
      <c r="F27" s="110">
        <f t="shared" si="2"/>
        <v>1919659.0199999998</v>
      </c>
      <c r="G27" s="111">
        <f t="shared" si="1"/>
        <v>0.9573881701660764</v>
      </c>
    </row>
    <row r="28" spans="1:7" ht="19.5" customHeight="1">
      <c r="A28" s="2"/>
      <c r="B28" s="9">
        <v>90011</v>
      </c>
      <c r="C28" s="10" t="s">
        <v>3</v>
      </c>
      <c r="D28" s="103">
        <f>D29+D64+D66+D68+D40+D86+D42+D44+D36+D80+D46+D38+D92+D48+D50+D52+D54+D70+D88+D90+D82+D72+D74+D76+D56+D60+D94+D84+D78</f>
        <v>2000000</v>
      </c>
      <c r="E28" s="103">
        <f>E29+E64+E66+E68+E40+E86+E42+E44+E36+E80+E46+E38+E92+E48+E50+E52+E54+E70+E88+E90+E82+E72+E74+E76+E56+E60+E94+E84+E78</f>
        <v>2005100</v>
      </c>
      <c r="F28" s="104">
        <f>F29+F64+F66+F68+F40+F86+F42+F44+F36+F80+F46+F38+F92+F48+F50+F52+F54+F70+F88+F90+F82+F72+F74+F76+F56+F60+F94+F84+F96+F78</f>
        <v>1919659.0199999998</v>
      </c>
      <c r="G28" s="105">
        <f t="shared" si="1"/>
        <v>0.9573881701660764</v>
      </c>
    </row>
    <row r="29" spans="1:7" ht="19.5" customHeight="1">
      <c r="A29" s="2"/>
      <c r="B29" s="2"/>
      <c r="C29" s="13" t="s">
        <v>7</v>
      </c>
      <c r="D29" s="4">
        <f>SUM(D30:D35)</f>
        <v>170000</v>
      </c>
      <c r="E29" s="4">
        <f>SUM(E30:E35)</f>
        <v>223817</v>
      </c>
      <c r="F29" s="68">
        <f>SUM(F30:F35)</f>
        <v>190128.89</v>
      </c>
      <c r="G29" s="57">
        <f t="shared" si="1"/>
        <v>0.8494836853322134</v>
      </c>
    </row>
    <row r="30" spans="1:7" ht="27.75" customHeight="1">
      <c r="A30" s="36"/>
      <c r="B30" s="33">
        <v>2450</v>
      </c>
      <c r="C30" s="29" t="s">
        <v>46</v>
      </c>
      <c r="D30" s="35">
        <v>98000</v>
      </c>
      <c r="E30" s="77">
        <v>93000</v>
      </c>
      <c r="F30" s="69">
        <v>92000</v>
      </c>
      <c r="G30" s="56">
        <f t="shared" si="1"/>
        <v>0.989247311827957</v>
      </c>
    </row>
    <row r="31" spans="1:7" ht="18.75" customHeight="1">
      <c r="A31" s="33"/>
      <c r="B31" s="33">
        <v>3020</v>
      </c>
      <c r="C31" s="29" t="s">
        <v>71</v>
      </c>
      <c r="D31" s="35"/>
      <c r="E31" s="77">
        <v>30</v>
      </c>
      <c r="F31" s="69">
        <v>30</v>
      </c>
      <c r="G31" s="56">
        <f t="shared" si="1"/>
        <v>1</v>
      </c>
    </row>
    <row r="32" spans="1:7" ht="19.5" customHeight="1">
      <c r="A32" s="36"/>
      <c r="B32" s="33">
        <v>4170</v>
      </c>
      <c r="C32" s="29" t="s">
        <v>47</v>
      </c>
      <c r="D32" s="35"/>
      <c r="E32" s="77">
        <v>2500</v>
      </c>
      <c r="F32" s="69">
        <v>2500</v>
      </c>
      <c r="G32" s="56">
        <f t="shared" si="1"/>
        <v>1</v>
      </c>
    </row>
    <row r="33" spans="1:7" ht="19.5" customHeight="1">
      <c r="A33" s="36"/>
      <c r="B33" s="33">
        <v>4210</v>
      </c>
      <c r="C33" s="29" t="s">
        <v>20</v>
      </c>
      <c r="D33" s="35">
        <v>40000</v>
      </c>
      <c r="E33" s="77">
        <f>39170+990</f>
        <v>40160</v>
      </c>
      <c r="F33" s="69">
        <f>28972.44+394.74</f>
        <v>29367.18</v>
      </c>
      <c r="G33" s="56">
        <f t="shared" si="1"/>
        <v>0.7312544820717132</v>
      </c>
    </row>
    <row r="34" spans="1:7" ht="19.5" customHeight="1">
      <c r="A34" s="36"/>
      <c r="B34" s="33">
        <v>4240</v>
      </c>
      <c r="C34" s="29" t="s">
        <v>70</v>
      </c>
      <c r="D34" s="35"/>
      <c r="E34" s="77">
        <f>2900+3500</f>
        <v>6400</v>
      </c>
      <c r="F34" s="69">
        <f>2900+2962.07</f>
        <v>5862.07</v>
      </c>
      <c r="G34" s="56">
        <f t="shared" si="1"/>
        <v>0.9159484375</v>
      </c>
    </row>
    <row r="35" spans="1:7" ht="19.5" customHeight="1">
      <c r="A35" s="36"/>
      <c r="B35" s="38">
        <v>4300</v>
      </c>
      <c r="C35" s="39" t="s">
        <v>21</v>
      </c>
      <c r="D35" s="40">
        <v>32000</v>
      </c>
      <c r="E35" s="78">
        <f>78217+2900+610</f>
        <v>81727</v>
      </c>
      <c r="F35" s="71">
        <f>56859.64+2900+610</f>
        <v>60369.64</v>
      </c>
      <c r="G35" s="61">
        <f t="shared" si="1"/>
        <v>0.7386743671002239</v>
      </c>
    </row>
    <row r="36" spans="1:7" ht="19.5" customHeight="1">
      <c r="A36" s="2"/>
      <c r="B36" s="12"/>
      <c r="C36" s="42" t="s">
        <v>23</v>
      </c>
      <c r="D36" s="62">
        <f>D37</f>
        <v>100000</v>
      </c>
      <c r="E36" s="79">
        <f>E37</f>
        <v>99000</v>
      </c>
      <c r="F36" s="72">
        <f>F37</f>
        <v>88268.1</v>
      </c>
      <c r="G36" s="55">
        <f>F36/E36</f>
        <v>0.8915969696969698</v>
      </c>
    </row>
    <row r="37" spans="1:7" ht="19.5" customHeight="1">
      <c r="A37" s="36"/>
      <c r="B37" s="33">
        <v>4210</v>
      </c>
      <c r="C37" s="45" t="s">
        <v>20</v>
      </c>
      <c r="D37" s="35">
        <v>100000</v>
      </c>
      <c r="E37" s="77">
        <v>99000</v>
      </c>
      <c r="F37" s="69">
        <v>88268.1</v>
      </c>
      <c r="G37" s="56">
        <f>F37/E37</f>
        <v>0.8915969696969698</v>
      </c>
    </row>
    <row r="38" spans="1:7" ht="28.5" customHeight="1">
      <c r="A38" s="2"/>
      <c r="B38" s="2"/>
      <c r="C38" s="13" t="s">
        <v>45</v>
      </c>
      <c r="D38" s="4">
        <f>D39</f>
        <v>40000</v>
      </c>
      <c r="E38" s="80">
        <f>E39</f>
        <v>40000</v>
      </c>
      <c r="F38" s="68">
        <f>F39</f>
        <v>40000</v>
      </c>
      <c r="G38" s="57">
        <f>F38/E38</f>
        <v>1</v>
      </c>
    </row>
    <row r="39" spans="1:7" ht="19.5" customHeight="1">
      <c r="A39" s="36"/>
      <c r="B39" s="33">
        <v>4210</v>
      </c>
      <c r="C39" s="29" t="s">
        <v>20</v>
      </c>
      <c r="D39" s="35">
        <v>40000</v>
      </c>
      <c r="E39" s="77">
        <v>40000</v>
      </c>
      <c r="F39" s="69">
        <v>40000</v>
      </c>
      <c r="G39" s="56">
        <f>F39/E39</f>
        <v>1</v>
      </c>
    </row>
    <row r="40" spans="1:7" ht="27.75" customHeight="1">
      <c r="A40" s="2"/>
      <c r="B40" s="12"/>
      <c r="C40" s="13" t="s">
        <v>44</v>
      </c>
      <c r="D40" s="62">
        <f>SUM(D41:D41)</f>
        <v>150000</v>
      </c>
      <c r="E40" s="79">
        <f>SUM(E41:E41)</f>
        <v>150000</v>
      </c>
      <c r="F40" s="72">
        <f>SUM(F41:F41)</f>
        <v>116168.39</v>
      </c>
      <c r="G40" s="57">
        <f aca="true" t="shared" si="3" ref="G40:G69">F40/E40</f>
        <v>0.7744559333333333</v>
      </c>
    </row>
    <row r="41" spans="1:7" ht="19.5" customHeight="1">
      <c r="A41" s="36"/>
      <c r="B41" s="33">
        <v>4300</v>
      </c>
      <c r="C41" s="29" t="s">
        <v>21</v>
      </c>
      <c r="D41" s="35">
        <v>150000</v>
      </c>
      <c r="E41" s="77">
        <v>150000</v>
      </c>
      <c r="F41" s="69">
        <v>116168.39</v>
      </c>
      <c r="G41" s="56">
        <f t="shared" si="3"/>
        <v>0.7744559333333333</v>
      </c>
    </row>
    <row r="42" spans="1:7" ht="19.5" customHeight="1">
      <c r="A42" s="2"/>
      <c r="B42" s="12"/>
      <c r="C42" s="22" t="s">
        <v>10</v>
      </c>
      <c r="D42" s="4">
        <f>D43</f>
        <v>30000</v>
      </c>
      <c r="E42" s="80">
        <f>E43</f>
        <v>30000</v>
      </c>
      <c r="F42" s="68">
        <f>F43</f>
        <v>29431.78</v>
      </c>
      <c r="G42" s="57">
        <f t="shared" si="3"/>
        <v>0.9810593333333333</v>
      </c>
    </row>
    <row r="43" spans="1:7" ht="19.5" customHeight="1">
      <c r="A43" s="36"/>
      <c r="B43" s="33">
        <v>4300</v>
      </c>
      <c r="C43" s="29" t="s">
        <v>21</v>
      </c>
      <c r="D43" s="35">
        <v>30000</v>
      </c>
      <c r="E43" s="77">
        <v>30000</v>
      </c>
      <c r="F43" s="69">
        <v>29431.78</v>
      </c>
      <c r="G43" s="56">
        <f t="shared" si="3"/>
        <v>0.9810593333333333</v>
      </c>
    </row>
    <row r="44" spans="1:7" ht="19.5" customHeight="1">
      <c r="A44" s="2"/>
      <c r="B44" s="12"/>
      <c r="C44" s="22" t="s">
        <v>66</v>
      </c>
      <c r="D44" s="4">
        <f>SUM(D45:D45)</f>
        <v>50000</v>
      </c>
      <c r="E44" s="80">
        <f>SUM(E45:E45)</f>
        <v>80000</v>
      </c>
      <c r="F44" s="68">
        <f>SUM(F45:F45)</f>
        <v>75931.89</v>
      </c>
      <c r="G44" s="57">
        <f t="shared" si="3"/>
        <v>0.949148625</v>
      </c>
    </row>
    <row r="45" spans="1:7" ht="19.5" customHeight="1">
      <c r="A45" s="36"/>
      <c r="B45" s="33">
        <v>4300</v>
      </c>
      <c r="C45" s="29" t="s">
        <v>21</v>
      </c>
      <c r="D45" s="35">
        <v>50000</v>
      </c>
      <c r="E45" s="77">
        <v>80000</v>
      </c>
      <c r="F45" s="69">
        <v>75931.89</v>
      </c>
      <c r="G45" s="56">
        <f t="shared" si="3"/>
        <v>0.949148625</v>
      </c>
    </row>
    <row r="46" spans="1:7" ht="19.5" customHeight="1">
      <c r="A46" s="2"/>
      <c r="B46" s="12"/>
      <c r="C46" s="13" t="s">
        <v>25</v>
      </c>
      <c r="D46" s="4">
        <f>D47</f>
        <v>120000</v>
      </c>
      <c r="E46" s="80">
        <f>E47</f>
        <v>5200</v>
      </c>
      <c r="F46" s="68">
        <f>F47</f>
        <v>5157.4</v>
      </c>
      <c r="G46" s="57">
        <f t="shared" si="3"/>
        <v>0.9918076923076923</v>
      </c>
    </row>
    <row r="47" spans="1:7" ht="19.5" customHeight="1">
      <c r="A47" s="36"/>
      <c r="B47" s="33">
        <v>4300</v>
      </c>
      <c r="C47" s="45" t="s">
        <v>24</v>
      </c>
      <c r="D47" s="51">
        <v>120000</v>
      </c>
      <c r="E47" s="81">
        <v>5200</v>
      </c>
      <c r="F47" s="73">
        <v>5157.4</v>
      </c>
      <c r="G47" s="56">
        <f t="shared" si="3"/>
        <v>0.9918076923076923</v>
      </c>
    </row>
    <row r="48" spans="1:7" ht="19.5" customHeight="1">
      <c r="A48" s="2"/>
      <c r="B48" s="12"/>
      <c r="C48" s="22" t="s">
        <v>9</v>
      </c>
      <c r="D48" s="4">
        <f>D49</f>
        <v>60000</v>
      </c>
      <c r="E48" s="80">
        <f>E49</f>
        <v>60000</v>
      </c>
      <c r="F48" s="68">
        <f>F49</f>
        <v>59974.49</v>
      </c>
      <c r="G48" s="57">
        <f t="shared" si="3"/>
        <v>0.9995748333333333</v>
      </c>
    </row>
    <row r="49" spans="1:7" ht="19.5" customHeight="1">
      <c r="A49" s="36"/>
      <c r="B49" s="33">
        <v>4300</v>
      </c>
      <c r="C49" s="29" t="s">
        <v>21</v>
      </c>
      <c r="D49" s="35">
        <v>60000</v>
      </c>
      <c r="E49" s="77">
        <v>60000</v>
      </c>
      <c r="F49" s="69">
        <v>59974.49</v>
      </c>
      <c r="G49" s="56">
        <f t="shared" si="3"/>
        <v>0.9995748333333333</v>
      </c>
    </row>
    <row r="50" spans="1:7" ht="27.75" customHeight="1">
      <c r="A50" s="2"/>
      <c r="B50" s="12"/>
      <c r="C50" s="22" t="s">
        <v>38</v>
      </c>
      <c r="D50" s="4">
        <f>D51</f>
        <v>20000</v>
      </c>
      <c r="E50" s="80">
        <f>E51</f>
        <v>20000</v>
      </c>
      <c r="F50" s="68">
        <f>F51</f>
        <v>19998.3</v>
      </c>
      <c r="G50" s="57">
        <f t="shared" si="3"/>
        <v>0.999915</v>
      </c>
    </row>
    <row r="51" spans="1:7" ht="19.5" customHeight="1">
      <c r="A51" s="36"/>
      <c r="B51" s="33">
        <v>4300</v>
      </c>
      <c r="C51" s="29" t="s">
        <v>21</v>
      </c>
      <c r="D51" s="35">
        <v>20000</v>
      </c>
      <c r="E51" s="77">
        <v>20000</v>
      </c>
      <c r="F51" s="69">
        <v>19998.3</v>
      </c>
      <c r="G51" s="56">
        <f t="shared" si="3"/>
        <v>0.999915</v>
      </c>
    </row>
    <row r="52" spans="1:7" ht="19.5" customHeight="1">
      <c r="A52" s="2"/>
      <c r="B52" s="12"/>
      <c r="C52" s="22" t="s">
        <v>37</v>
      </c>
      <c r="D52" s="4">
        <f>D53</f>
        <v>60000</v>
      </c>
      <c r="E52" s="80">
        <f>E53</f>
        <v>60000</v>
      </c>
      <c r="F52" s="68">
        <f>F53</f>
        <v>59997.5</v>
      </c>
      <c r="G52" s="57">
        <v>0.9999</v>
      </c>
    </row>
    <row r="53" spans="1:7" ht="19.5" customHeight="1">
      <c r="A53" s="36"/>
      <c r="B53" s="33">
        <v>4300</v>
      </c>
      <c r="C53" s="29" t="s">
        <v>21</v>
      </c>
      <c r="D53" s="35">
        <v>60000</v>
      </c>
      <c r="E53" s="77">
        <v>60000</v>
      </c>
      <c r="F53" s="69">
        <v>59997.5</v>
      </c>
      <c r="G53" s="56">
        <v>0.9999</v>
      </c>
    </row>
    <row r="54" spans="1:7" ht="19.5" customHeight="1">
      <c r="A54" s="2"/>
      <c r="B54" s="12"/>
      <c r="C54" s="22" t="s">
        <v>31</v>
      </c>
      <c r="D54" s="4">
        <f>D55</f>
        <v>50000</v>
      </c>
      <c r="E54" s="80">
        <f>E55</f>
        <v>50000</v>
      </c>
      <c r="F54" s="68">
        <f>F55</f>
        <v>49922.4</v>
      </c>
      <c r="G54" s="57">
        <f t="shared" si="3"/>
        <v>0.998448</v>
      </c>
    </row>
    <row r="55" spans="1:7" ht="19.5" customHeight="1">
      <c r="A55" s="36"/>
      <c r="B55" s="33">
        <v>4300</v>
      </c>
      <c r="C55" s="29" t="s">
        <v>21</v>
      </c>
      <c r="D55" s="35">
        <v>50000</v>
      </c>
      <c r="E55" s="77">
        <v>50000</v>
      </c>
      <c r="F55" s="69">
        <v>49922.4</v>
      </c>
      <c r="G55" s="56">
        <f t="shared" si="3"/>
        <v>0.998448</v>
      </c>
    </row>
    <row r="56" spans="1:7" ht="19.5" customHeight="1">
      <c r="A56" s="2"/>
      <c r="B56" s="12"/>
      <c r="C56" s="22" t="s">
        <v>53</v>
      </c>
      <c r="D56" s="4">
        <f>D57</f>
        <v>30000</v>
      </c>
      <c r="E56" s="80">
        <f>E57</f>
        <v>30000</v>
      </c>
      <c r="F56" s="68">
        <f>F57</f>
        <v>29521.3</v>
      </c>
      <c r="G56" s="57">
        <f t="shared" si="3"/>
        <v>0.9840433333333333</v>
      </c>
    </row>
    <row r="57" spans="1:7" ht="19.5" customHeight="1">
      <c r="A57" s="33"/>
      <c r="B57" s="33">
        <v>4300</v>
      </c>
      <c r="C57" s="29" t="s">
        <v>21</v>
      </c>
      <c r="D57" s="35">
        <v>30000</v>
      </c>
      <c r="E57" s="77">
        <v>30000</v>
      </c>
      <c r="F57" s="69">
        <v>29521.3</v>
      </c>
      <c r="G57" s="56">
        <f t="shared" si="3"/>
        <v>0.9840433333333333</v>
      </c>
    </row>
    <row r="58" spans="1:7" ht="19.5" customHeight="1">
      <c r="A58" s="83"/>
      <c r="B58" s="83"/>
      <c r="C58" s="84"/>
      <c r="D58" s="85"/>
      <c r="E58" s="86"/>
      <c r="F58" s="87"/>
      <c r="G58" s="88"/>
    </row>
    <row r="59" spans="1:7" ht="19.5" customHeight="1">
      <c r="A59" s="89"/>
      <c r="B59" s="89"/>
      <c r="C59" s="90"/>
      <c r="D59" s="91"/>
      <c r="E59" s="92"/>
      <c r="F59" s="93"/>
      <c r="G59" s="94"/>
    </row>
    <row r="60" spans="1:7" ht="19.5" customHeight="1">
      <c r="A60" s="2"/>
      <c r="B60" s="12"/>
      <c r="C60" s="22" t="s">
        <v>54</v>
      </c>
      <c r="D60" s="4">
        <f>D61+D63+D62</f>
        <v>50000</v>
      </c>
      <c r="E60" s="80">
        <f>E61+E63+E62</f>
        <v>57000</v>
      </c>
      <c r="F60" s="68">
        <f>F61+F63+F62</f>
        <v>39731.64</v>
      </c>
      <c r="G60" s="57">
        <f t="shared" si="3"/>
        <v>0.6970463157894736</v>
      </c>
    </row>
    <row r="61" spans="1:7" ht="19.5" customHeight="1">
      <c r="A61" s="36"/>
      <c r="B61" s="33">
        <v>4210</v>
      </c>
      <c r="C61" s="29" t="s">
        <v>20</v>
      </c>
      <c r="D61" s="35"/>
      <c r="E61" s="77">
        <v>5000</v>
      </c>
      <c r="F61" s="69">
        <v>4952.3</v>
      </c>
      <c r="G61" s="56">
        <f t="shared" si="3"/>
        <v>0.99046</v>
      </c>
    </row>
    <row r="62" spans="1:7" ht="19.5" customHeight="1">
      <c r="A62" s="36"/>
      <c r="B62" s="33">
        <v>4300</v>
      </c>
      <c r="C62" s="29" t="s">
        <v>21</v>
      </c>
      <c r="D62" s="35">
        <v>50000</v>
      </c>
      <c r="E62" s="77">
        <v>38000</v>
      </c>
      <c r="F62" s="69">
        <v>20779.34</v>
      </c>
      <c r="G62" s="56">
        <f t="shared" si="3"/>
        <v>0.5468247368421053</v>
      </c>
    </row>
    <row r="63" spans="1:7" ht="19.5" customHeight="1">
      <c r="A63" s="36"/>
      <c r="B63" s="38">
        <v>6120</v>
      </c>
      <c r="C63" s="39" t="s">
        <v>48</v>
      </c>
      <c r="D63" s="40"/>
      <c r="E63" s="78">
        <v>14000</v>
      </c>
      <c r="F63" s="71">
        <v>14000</v>
      </c>
      <c r="G63" s="61">
        <f t="shared" si="3"/>
        <v>1</v>
      </c>
    </row>
    <row r="64" spans="1:7" ht="19.5" customHeight="1">
      <c r="A64" s="2"/>
      <c r="B64" s="41"/>
      <c r="C64" s="42" t="s">
        <v>8</v>
      </c>
      <c r="D64" s="4">
        <f>D65</f>
        <v>130000</v>
      </c>
      <c r="E64" s="80">
        <f>E65</f>
        <v>160000</v>
      </c>
      <c r="F64" s="68">
        <f>F65</f>
        <v>159449.23</v>
      </c>
      <c r="G64" s="59">
        <f t="shared" si="3"/>
        <v>0.9965576875000001</v>
      </c>
    </row>
    <row r="65" spans="1:7" ht="19.5" customHeight="1">
      <c r="A65" s="36"/>
      <c r="B65" s="33">
        <v>4300</v>
      </c>
      <c r="C65" s="29" t="s">
        <v>21</v>
      </c>
      <c r="D65" s="35">
        <v>130000</v>
      </c>
      <c r="E65" s="77">
        <v>160000</v>
      </c>
      <c r="F65" s="69">
        <v>159449.23</v>
      </c>
      <c r="G65" s="60">
        <f t="shared" si="3"/>
        <v>0.9965576875000001</v>
      </c>
    </row>
    <row r="66" spans="1:7" ht="19.5" customHeight="1">
      <c r="A66" s="2"/>
      <c r="B66" s="2"/>
      <c r="C66" s="13" t="s">
        <v>43</v>
      </c>
      <c r="D66" s="4">
        <f>D67</f>
        <v>120000</v>
      </c>
      <c r="E66" s="80">
        <f>E67</f>
        <v>90000</v>
      </c>
      <c r="F66" s="68">
        <f>F67</f>
        <v>89571.75</v>
      </c>
      <c r="G66" s="59">
        <f t="shared" si="3"/>
        <v>0.9952416666666667</v>
      </c>
    </row>
    <row r="67" spans="1:7" ht="19.5" customHeight="1">
      <c r="A67" s="36"/>
      <c r="B67" s="33">
        <v>4300</v>
      </c>
      <c r="C67" s="29" t="s">
        <v>21</v>
      </c>
      <c r="D67" s="35">
        <v>120000</v>
      </c>
      <c r="E67" s="77">
        <v>90000</v>
      </c>
      <c r="F67" s="69">
        <v>89571.75</v>
      </c>
      <c r="G67" s="60">
        <f t="shared" si="3"/>
        <v>0.9952416666666667</v>
      </c>
    </row>
    <row r="68" spans="1:7" ht="28.5" customHeight="1">
      <c r="A68" s="2"/>
      <c r="B68" s="2"/>
      <c r="C68" s="13" t="s">
        <v>36</v>
      </c>
      <c r="D68" s="4">
        <f>D69</f>
        <v>90000</v>
      </c>
      <c r="E68" s="80">
        <f>E69</f>
        <v>97600</v>
      </c>
      <c r="F68" s="68">
        <f>F69</f>
        <v>86133.19</v>
      </c>
      <c r="G68" s="59">
        <f t="shared" si="3"/>
        <v>0.8825121926229509</v>
      </c>
    </row>
    <row r="69" spans="1:7" ht="19.5" customHeight="1">
      <c r="A69" s="36"/>
      <c r="B69" s="33">
        <v>4300</v>
      </c>
      <c r="C69" s="29" t="s">
        <v>21</v>
      </c>
      <c r="D69" s="35">
        <v>90000</v>
      </c>
      <c r="E69" s="77">
        <v>97600</v>
      </c>
      <c r="F69" s="69">
        <v>86133.19</v>
      </c>
      <c r="G69" s="60">
        <f t="shared" si="3"/>
        <v>0.8825121926229509</v>
      </c>
    </row>
    <row r="70" spans="1:7" ht="19.5" customHeight="1">
      <c r="A70" s="2"/>
      <c r="B70" s="12"/>
      <c r="C70" s="22" t="s">
        <v>32</v>
      </c>
      <c r="D70" s="4">
        <f>D71</f>
        <v>50000</v>
      </c>
      <c r="E70" s="80">
        <f>E71</f>
        <v>50000</v>
      </c>
      <c r="F70" s="68">
        <f>F71</f>
        <v>48800</v>
      </c>
      <c r="G70" s="59">
        <f>F70/E70</f>
        <v>0.976</v>
      </c>
    </row>
    <row r="71" spans="1:7" ht="19.5" customHeight="1">
      <c r="A71" s="36"/>
      <c r="B71" s="33">
        <v>4300</v>
      </c>
      <c r="C71" s="29" t="s">
        <v>21</v>
      </c>
      <c r="D71" s="35">
        <v>50000</v>
      </c>
      <c r="E71" s="77">
        <v>50000</v>
      </c>
      <c r="F71" s="69">
        <v>48800</v>
      </c>
      <c r="G71" s="60">
        <f>F71/E71</f>
        <v>0.976</v>
      </c>
    </row>
    <row r="72" spans="1:7" ht="19.5" customHeight="1">
      <c r="A72" s="2"/>
      <c r="B72" s="12"/>
      <c r="C72" s="22" t="s">
        <v>56</v>
      </c>
      <c r="D72" s="4">
        <f>D73</f>
        <v>245000</v>
      </c>
      <c r="E72" s="80">
        <f>E73</f>
        <v>245000</v>
      </c>
      <c r="F72" s="68">
        <f>F73</f>
        <v>243999.99</v>
      </c>
      <c r="G72" s="59">
        <f>F72/E72</f>
        <v>0.9959183265306122</v>
      </c>
    </row>
    <row r="73" spans="1:7" ht="19.5" customHeight="1">
      <c r="A73" s="36"/>
      <c r="B73" s="33">
        <v>4300</v>
      </c>
      <c r="C73" s="29" t="s">
        <v>21</v>
      </c>
      <c r="D73" s="35">
        <v>245000</v>
      </c>
      <c r="E73" s="77">
        <v>245000</v>
      </c>
      <c r="F73" s="69">
        <v>243999.99</v>
      </c>
      <c r="G73" s="60">
        <f>F73/E73</f>
        <v>0.9959183265306122</v>
      </c>
    </row>
    <row r="74" spans="1:7" ht="19.5" customHeight="1">
      <c r="A74" s="2"/>
      <c r="B74" s="12"/>
      <c r="C74" s="22" t="s">
        <v>51</v>
      </c>
      <c r="D74" s="4">
        <f>D75</f>
        <v>50000</v>
      </c>
      <c r="E74" s="80">
        <f>E75</f>
        <v>34000</v>
      </c>
      <c r="F74" s="68">
        <f>F75</f>
        <v>33916</v>
      </c>
      <c r="G74" s="59">
        <f aca="true" t="shared" si="4" ref="G74:G91">F74/E74</f>
        <v>0.9975294117647059</v>
      </c>
    </row>
    <row r="75" spans="1:7" ht="19.5" customHeight="1">
      <c r="A75" s="36"/>
      <c r="B75" s="33">
        <v>4300</v>
      </c>
      <c r="C75" s="29" t="s">
        <v>21</v>
      </c>
      <c r="D75" s="35">
        <v>50000</v>
      </c>
      <c r="E75" s="77">
        <v>34000</v>
      </c>
      <c r="F75" s="69">
        <v>33916</v>
      </c>
      <c r="G75" s="60">
        <f t="shared" si="4"/>
        <v>0.9975294117647059</v>
      </c>
    </row>
    <row r="76" spans="1:7" ht="19.5" customHeight="1">
      <c r="A76" s="2"/>
      <c r="B76" s="12"/>
      <c r="C76" s="22" t="s">
        <v>52</v>
      </c>
      <c r="D76" s="4">
        <f>D77</f>
        <v>50000</v>
      </c>
      <c r="E76" s="80">
        <f>E77</f>
        <v>20000</v>
      </c>
      <c r="F76" s="68">
        <f>F77</f>
        <v>20000</v>
      </c>
      <c r="G76" s="59">
        <f t="shared" si="4"/>
        <v>1</v>
      </c>
    </row>
    <row r="77" spans="1:7" ht="19.5" customHeight="1">
      <c r="A77" s="36"/>
      <c r="B77" s="33">
        <v>4300</v>
      </c>
      <c r="C77" s="29" t="s">
        <v>21</v>
      </c>
      <c r="D77" s="35">
        <v>50000</v>
      </c>
      <c r="E77" s="77">
        <v>20000</v>
      </c>
      <c r="F77" s="69">
        <v>20000</v>
      </c>
      <c r="G77" s="60">
        <f t="shared" si="4"/>
        <v>1</v>
      </c>
    </row>
    <row r="78" spans="1:7" ht="19.5" customHeight="1">
      <c r="A78" s="2"/>
      <c r="B78" s="12"/>
      <c r="C78" s="13" t="s">
        <v>69</v>
      </c>
      <c r="D78" s="4"/>
      <c r="E78" s="80">
        <f>E79</f>
        <v>36000</v>
      </c>
      <c r="F78" s="68">
        <f>F79</f>
        <v>31600.15</v>
      </c>
      <c r="G78" s="59">
        <f aca="true" t="shared" si="5" ref="G78:G85">F78/E78</f>
        <v>0.8777819444444445</v>
      </c>
    </row>
    <row r="79" spans="1:7" ht="19.5" customHeight="1">
      <c r="A79" s="43"/>
      <c r="B79" s="33">
        <v>4300</v>
      </c>
      <c r="C79" s="29" t="s">
        <v>21</v>
      </c>
      <c r="D79" s="35"/>
      <c r="E79" s="77">
        <v>36000</v>
      </c>
      <c r="F79" s="69">
        <v>31600.15</v>
      </c>
      <c r="G79" s="60">
        <f t="shared" si="5"/>
        <v>0.8777819444444445</v>
      </c>
    </row>
    <row r="80" spans="1:7" ht="20.25" customHeight="1">
      <c r="A80" s="32"/>
      <c r="B80" s="32"/>
      <c r="C80" s="13" t="s">
        <v>34</v>
      </c>
      <c r="D80" s="4">
        <f>D81</f>
        <v>150000</v>
      </c>
      <c r="E80" s="80">
        <f>E81</f>
        <v>76000</v>
      </c>
      <c r="F80" s="68">
        <f>F81</f>
        <v>75976.74</v>
      </c>
      <c r="G80" s="57">
        <f t="shared" si="5"/>
        <v>0.9996939473684211</v>
      </c>
    </row>
    <row r="81" spans="1:7" ht="19.5" customHeight="1">
      <c r="A81" s="36"/>
      <c r="B81" s="33">
        <v>6110</v>
      </c>
      <c r="C81" s="29" t="s">
        <v>22</v>
      </c>
      <c r="D81" s="35">
        <v>150000</v>
      </c>
      <c r="E81" s="77">
        <v>76000</v>
      </c>
      <c r="F81" s="69">
        <v>75976.74</v>
      </c>
      <c r="G81" s="56">
        <f>F81/E81</f>
        <v>0.9996939473684211</v>
      </c>
    </row>
    <row r="82" spans="1:7" ht="28.5" customHeight="1">
      <c r="A82" s="2"/>
      <c r="B82" s="12"/>
      <c r="C82" s="22" t="s">
        <v>55</v>
      </c>
      <c r="D82" s="4">
        <f>D83</f>
        <v>30000</v>
      </c>
      <c r="E82" s="80">
        <f>E83</f>
        <v>30000</v>
      </c>
      <c r="F82" s="68">
        <f>F83</f>
        <v>29588</v>
      </c>
      <c r="G82" s="57">
        <f t="shared" si="5"/>
        <v>0.9862666666666666</v>
      </c>
    </row>
    <row r="83" spans="1:7" ht="19.5" customHeight="1">
      <c r="A83" s="43"/>
      <c r="B83" s="33">
        <v>4270</v>
      </c>
      <c r="C83" s="29" t="s">
        <v>28</v>
      </c>
      <c r="D83" s="35">
        <v>30000</v>
      </c>
      <c r="E83" s="77">
        <v>30000</v>
      </c>
      <c r="F83" s="69">
        <v>29588</v>
      </c>
      <c r="G83" s="56">
        <f t="shared" si="5"/>
        <v>0.9862666666666666</v>
      </c>
    </row>
    <row r="84" spans="1:7" ht="19.5" customHeight="1">
      <c r="A84" s="2"/>
      <c r="B84" s="12"/>
      <c r="C84" s="44" t="s">
        <v>61</v>
      </c>
      <c r="D84" s="63"/>
      <c r="E84" s="82">
        <f>E85</f>
        <v>35000</v>
      </c>
      <c r="F84" s="74">
        <f>F85</f>
        <v>35000</v>
      </c>
      <c r="G84" s="59">
        <f t="shared" si="5"/>
        <v>1</v>
      </c>
    </row>
    <row r="85" spans="1:7" ht="19.5" customHeight="1">
      <c r="A85" s="36"/>
      <c r="B85" s="33">
        <v>4270</v>
      </c>
      <c r="C85" s="29" t="s">
        <v>28</v>
      </c>
      <c r="D85" s="51"/>
      <c r="E85" s="81">
        <v>35000</v>
      </c>
      <c r="F85" s="73">
        <v>35000</v>
      </c>
      <c r="G85" s="60">
        <f t="shared" si="5"/>
        <v>1</v>
      </c>
    </row>
    <row r="86" spans="1:7" ht="19.5" customHeight="1">
      <c r="A86" s="2"/>
      <c r="B86" s="12"/>
      <c r="C86" s="13" t="s">
        <v>11</v>
      </c>
      <c r="D86" s="4">
        <f>D87</f>
        <v>100000</v>
      </c>
      <c r="E86" s="80">
        <f>E87</f>
        <v>100000</v>
      </c>
      <c r="F86" s="68">
        <f>F87</f>
        <v>100000</v>
      </c>
      <c r="G86" s="59">
        <f t="shared" si="4"/>
        <v>1</v>
      </c>
    </row>
    <row r="87" spans="1:7" ht="19.5" customHeight="1">
      <c r="A87" s="33"/>
      <c r="B87" s="33">
        <v>6110</v>
      </c>
      <c r="C87" s="29" t="s">
        <v>22</v>
      </c>
      <c r="D87" s="35">
        <v>100000</v>
      </c>
      <c r="E87" s="77">
        <v>100000</v>
      </c>
      <c r="F87" s="69">
        <v>100000</v>
      </c>
      <c r="G87" s="60">
        <f t="shared" si="4"/>
        <v>1</v>
      </c>
    </row>
    <row r="88" spans="1:7" ht="19.5" customHeight="1">
      <c r="A88" s="2"/>
      <c r="B88" s="12"/>
      <c r="C88" s="13" t="s">
        <v>49</v>
      </c>
      <c r="D88" s="4">
        <f>D89</f>
        <v>25000</v>
      </c>
      <c r="E88" s="80">
        <f>E89</f>
        <v>25000</v>
      </c>
      <c r="F88" s="68">
        <f>F89</f>
        <v>24949</v>
      </c>
      <c r="G88" s="59">
        <f t="shared" si="4"/>
        <v>0.99796</v>
      </c>
    </row>
    <row r="89" spans="1:7" ht="19.5" customHeight="1">
      <c r="A89" s="36"/>
      <c r="B89" s="33">
        <v>6120</v>
      </c>
      <c r="C89" s="29" t="s">
        <v>48</v>
      </c>
      <c r="D89" s="35">
        <v>25000</v>
      </c>
      <c r="E89" s="77">
        <v>25000</v>
      </c>
      <c r="F89" s="69">
        <v>24949</v>
      </c>
      <c r="G89" s="60">
        <f t="shared" si="4"/>
        <v>0.99796</v>
      </c>
    </row>
    <row r="90" spans="1:7" ht="19.5" customHeight="1">
      <c r="A90" s="2"/>
      <c r="B90" s="12"/>
      <c r="C90" s="22" t="s">
        <v>50</v>
      </c>
      <c r="D90" s="4">
        <f>D91</f>
        <v>15000</v>
      </c>
      <c r="E90" s="80">
        <f>E91</f>
        <v>11483</v>
      </c>
      <c r="F90" s="68">
        <f>F91</f>
        <v>11483</v>
      </c>
      <c r="G90" s="59">
        <f t="shared" si="4"/>
        <v>1</v>
      </c>
    </row>
    <row r="91" spans="1:7" ht="19.5" customHeight="1">
      <c r="A91" s="36"/>
      <c r="B91" s="33">
        <v>6120</v>
      </c>
      <c r="C91" s="29" t="s">
        <v>48</v>
      </c>
      <c r="D91" s="35">
        <v>15000</v>
      </c>
      <c r="E91" s="77">
        <v>11483</v>
      </c>
      <c r="F91" s="69">
        <v>11483</v>
      </c>
      <c r="G91" s="60">
        <f t="shared" si="4"/>
        <v>1</v>
      </c>
    </row>
    <row r="92" spans="1:7" ht="19.5" customHeight="1">
      <c r="A92" s="2"/>
      <c r="B92" s="12"/>
      <c r="C92" s="42" t="s">
        <v>30</v>
      </c>
      <c r="D92" s="4">
        <f>D93</f>
        <v>15000</v>
      </c>
      <c r="E92" s="80"/>
      <c r="F92" s="68"/>
      <c r="G92" s="57"/>
    </row>
    <row r="93" spans="1:7" ht="19.5" customHeight="1">
      <c r="A93" s="36"/>
      <c r="B93" s="33">
        <v>4300</v>
      </c>
      <c r="C93" s="29" t="s">
        <v>21</v>
      </c>
      <c r="D93" s="35">
        <v>15000</v>
      </c>
      <c r="E93" s="77"/>
      <c r="F93" s="69"/>
      <c r="G93" s="56"/>
    </row>
    <row r="94" spans="1:7" ht="19.5" customHeight="1">
      <c r="A94" s="2"/>
      <c r="B94" s="12"/>
      <c r="C94" s="13" t="s">
        <v>60</v>
      </c>
      <c r="D94" s="4"/>
      <c r="E94" s="80">
        <f>E95</f>
        <v>90000</v>
      </c>
      <c r="F94" s="68"/>
      <c r="G94" s="57"/>
    </row>
    <row r="95" spans="1:7" ht="19.5" customHeight="1">
      <c r="A95" s="43"/>
      <c r="B95" s="33">
        <v>6120</v>
      </c>
      <c r="C95" s="29" t="s">
        <v>48</v>
      </c>
      <c r="D95" s="35"/>
      <c r="E95" s="77">
        <v>90000</v>
      </c>
      <c r="F95" s="69"/>
      <c r="G95" s="56"/>
    </row>
    <row r="96" spans="1:7" ht="19.5" customHeight="1">
      <c r="A96" s="36"/>
      <c r="B96" s="65"/>
      <c r="C96" s="96" t="s">
        <v>62</v>
      </c>
      <c r="D96" s="51"/>
      <c r="E96" s="81"/>
      <c r="F96" s="73">
        <v>124959.89</v>
      </c>
      <c r="G96" s="60"/>
    </row>
    <row r="97" spans="1:7" ht="19.5" customHeight="1">
      <c r="A97" s="27"/>
      <c r="B97" s="27"/>
      <c r="C97" s="95" t="s">
        <v>67</v>
      </c>
      <c r="D97" s="48">
        <f>D10+D12-D26</f>
        <v>167818</v>
      </c>
      <c r="E97" s="48">
        <f>E10+E12-E26</f>
        <v>340</v>
      </c>
      <c r="F97" s="75">
        <f>F10+F12-F26</f>
        <v>26765.90000000014</v>
      </c>
      <c r="G97" s="28"/>
    </row>
    <row r="98" spans="1:7" ht="19.5" customHeight="1">
      <c r="A98" s="9"/>
      <c r="B98" s="14"/>
      <c r="C98" s="46" t="s">
        <v>6</v>
      </c>
      <c r="D98" s="11">
        <f>D26+D97</f>
        <v>2167818</v>
      </c>
      <c r="E98" s="11">
        <f>E26+E97</f>
        <v>2005440</v>
      </c>
      <c r="F98" s="76">
        <f>F26+F97</f>
        <v>1946424.92</v>
      </c>
      <c r="G98" s="15"/>
    </row>
    <row r="99" ht="14.25">
      <c r="G99" s="23"/>
    </row>
    <row r="100" ht="14.25">
      <c r="G100" s="23"/>
    </row>
    <row r="101" spans="3:7" ht="14.25">
      <c r="C101" s="122" t="s">
        <v>75</v>
      </c>
      <c r="D101" s="123"/>
      <c r="E101" s="124" t="s">
        <v>76</v>
      </c>
      <c r="G101" s="23"/>
    </row>
    <row r="102" spans="3:7" ht="14.25">
      <c r="C102" s="122" t="s">
        <v>77</v>
      </c>
      <c r="D102" s="123"/>
      <c r="E102" s="124" t="s">
        <v>78</v>
      </c>
      <c r="G102" s="23"/>
    </row>
    <row r="103" ht="14.25">
      <c r="G103" s="23"/>
    </row>
    <row r="104" ht="14.25">
      <c r="G104" s="23"/>
    </row>
    <row r="105" ht="14.25">
      <c r="G105" s="23"/>
    </row>
    <row r="106" ht="14.25">
      <c r="G106" s="23"/>
    </row>
    <row r="107" ht="14.25">
      <c r="G107" s="23"/>
    </row>
    <row r="108" ht="14.25">
      <c r="G108" s="23"/>
    </row>
    <row r="109" ht="14.25">
      <c r="G109" s="23"/>
    </row>
    <row r="110" ht="14.25">
      <c r="G110" s="23"/>
    </row>
    <row r="111" ht="14.25">
      <c r="G111" s="23"/>
    </row>
    <row r="112" ht="14.25">
      <c r="G112" s="23"/>
    </row>
    <row r="113" ht="14.25">
      <c r="G113" s="23"/>
    </row>
    <row r="114" ht="14.25">
      <c r="G114" s="23"/>
    </row>
    <row r="115" ht="14.25">
      <c r="G115" s="23"/>
    </row>
    <row r="116" ht="14.25">
      <c r="G116" s="23"/>
    </row>
    <row r="117" ht="14.25">
      <c r="G117" s="23"/>
    </row>
    <row r="118" ht="14.25">
      <c r="G118" s="23"/>
    </row>
    <row r="119" ht="14.25">
      <c r="G119" s="23"/>
    </row>
    <row r="120" ht="14.25">
      <c r="G120" s="23"/>
    </row>
    <row r="121" ht="14.25">
      <c r="G121" s="23"/>
    </row>
    <row r="122" ht="14.25">
      <c r="G122" s="23"/>
    </row>
    <row r="123" ht="14.25">
      <c r="G123" s="23"/>
    </row>
    <row r="124" ht="14.25">
      <c r="G124" s="23"/>
    </row>
    <row r="125" ht="14.25">
      <c r="G125" s="23"/>
    </row>
    <row r="126" ht="14.25">
      <c r="G126" s="23"/>
    </row>
    <row r="127" ht="14.25">
      <c r="G127" s="23"/>
    </row>
    <row r="128" ht="14.25">
      <c r="G128" s="23"/>
    </row>
    <row r="129" ht="14.25">
      <c r="G129" s="23"/>
    </row>
    <row r="130" ht="14.25">
      <c r="G130" s="23"/>
    </row>
    <row r="131" ht="14.25">
      <c r="G131" s="23"/>
    </row>
    <row r="132" ht="14.25">
      <c r="G132" s="23"/>
    </row>
    <row r="133" ht="14.25">
      <c r="G133" s="23"/>
    </row>
    <row r="134" ht="14.25">
      <c r="G134" s="23"/>
    </row>
    <row r="135" ht="14.25">
      <c r="G135" s="23"/>
    </row>
    <row r="136" ht="14.25">
      <c r="G136" s="23"/>
    </row>
    <row r="137" ht="14.25">
      <c r="G137" s="23"/>
    </row>
    <row r="138" ht="14.25">
      <c r="G138" s="23"/>
    </row>
    <row r="139" ht="14.25">
      <c r="G139" s="23"/>
    </row>
    <row r="140" ht="14.25">
      <c r="G140" s="23"/>
    </row>
    <row r="141" ht="14.25">
      <c r="G141" s="23"/>
    </row>
    <row r="142" ht="14.25">
      <c r="G142" s="23"/>
    </row>
    <row r="143" ht="14.25">
      <c r="G143" s="23"/>
    </row>
    <row r="144" ht="14.25">
      <c r="G144" s="23"/>
    </row>
    <row r="145" ht="14.25">
      <c r="G145" s="23"/>
    </row>
    <row r="146" ht="14.25">
      <c r="G146" s="23"/>
    </row>
    <row r="147" ht="14.25">
      <c r="G147" s="23"/>
    </row>
    <row r="148" ht="14.25">
      <c r="G148" s="23"/>
    </row>
    <row r="149" ht="14.25">
      <c r="G149" s="23"/>
    </row>
    <row r="150" ht="14.25">
      <c r="G150" s="23"/>
    </row>
    <row r="151" ht="14.25">
      <c r="G151" s="23"/>
    </row>
    <row r="152" ht="14.25">
      <c r="G152" s="23"/>
    </row>
    <row r="153" ht="14.25">
      <c r="G153" s="23"/>
    </row>
    <row r="154" ht="14.25">
      <c r="G154" s="23"/>
    </row>
    <row r="155" ht="14.25">
      <c r="G155" s="23"/>
    </row>
    <row r="156" ht="14.25">
      <c r="G156" s="23"/>
    </row>
    <row r="157" ht="14.25">
      <c r="G157" s="23"/>
    </row>
  </sheetData>
  <mergeCells count="4">
    <mergeCell ref="D7:D8"/>
    <mergeCell ref="G7:G8"/>
    <mergeCell ref="E7:E8"/>
    <mergeCell ref="F7:F8"/>
  </mergeCells>
  <printOptions horizontalCentered="1"/>
  <pageMargins left="0.5905511811023623" right="0.5905511811023623" top="0.6692913385826772" bottom="0.6692913385826772" header="0.5118110236220472" footer="0.5118110236220472"/>
  <pageSetup firstPageNumber="80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2007-03-16T06:18:42Z</cp:lastPrinted>
  <dcterms:created xsi:type="dcterms:W3CDTF">1998-12-12T11:41:09Z</dcterms:created>
  <dcterms:modified xsi:type="dcterms:W3CDTF">2007-03-29T09:27:25Z</dcterms:modified>
  <cp:category/>
  <cp:version/>
  <cp:contentType/>
  <cp:contentStatus/>
</cp:coreProperties>
</file>