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461" windowWidth="9720" windowHeight="6300" activeTab="0"/>
  </bookViews>
  <sheets>
    <sheet name="remonty" sheetId="1" r:id="rId1"/>
    <sheet name="Arkusz2" sheetId="2" r:id="rId2"/>
    <sheet name="Arkusz3" sheetId="3" r:id="rId3"/>
  </sheets>
  <definedNames>
    <definedName name="_xlnm.Print_Titles" localSheetId="0">'remonty'!$8:$8</definedName>
  </definedNames>
  <calcPr fullCalcOnLoad="1"/>
</workbook>
</file>

<file path=xl/sharedStrings.xml><?xml version="1.0" encoding="utf-8"?>
<sst xmlns="http://schemas.openxmlformats.org/spreadsheetml/2006/main" count="134" uniqueCount="112">
  <si>
    <t>w złotych</t>
  </si>
  <si>
    <t>Dział</t>
  </si>
  <si>
    <t>Rozdz.</t>
  </si>
  <si>
    <t>Ogółem remonty</t>
  </si>
  <si>
    <t>z tego:</t>
  </si>
  <si>
    <t>Zadania własne</t>
  </si>
  <si>
    <t>Transport i łączność</t>
  </si>
  <si>
    <t>Drogi publiczne w miastach na prawach powiatu</t>
  </si>
  <si>
    <t>remonty dróg</t>
  </si>
  <si>
    <t>Drogi publiczne gminne</t>
  </si>
  <si>
    <t xml:space="preserve">Gospodarka mieszkaniowa </t>
  </si>
  <si>
    <t>Zakłady gospodarki mieszkaniowej</t>
  </si>
  <si>
    <t>Administracja publiczna</t>
  </si>
  <si>
    <t>Urzędy miast i miast na prawach powiatu</t>
  </si>
  <si>
    <t>Kultura i ochrona dziedzictwa narodowego</t>
  </si>
  <si>
    <t>Ochrona i konserwacja zabytków</t>
  </si>
  <si>
    <t>bezzwrotna pomoc dla właścicieli budynków zabytkowych</t>
  </si>
  <si>
    <t>Zadania z zakresu administracji rządowej wykonywane przez powiat</t>
  </si>
  <si>
    <t>Bezpieczeństwo publiczne i ochrona przeciwpożarowa</t>
  </si>
  <si>
    <t xml:space="preserve">remonty </t>
  </si>
  <si>
    <t>Komendy powiatowe Państwowej Straży Pożarnej</t>
  </si>
  <si>
    <t xml:space="preserve">Nazwa: działu, rozdziału, zadania </t>
  </si>
  <si>
    <t>Ośrodki pomocy społecznej</t>
  </si>
  <si>
    <t>remonty obiektów Miejskiego Ośrodka Pomocy Rodzinie</t>
  </si>
  <si>
    <t>Pozostałe zadania w zakresie polityki społecznej</t>
  </si>
  <si>
    <t>Żłobki</t>
  </si>
  <si>
    <t>Gospodarka gruntami i nieruchomościami</t>
  </si>
  <si>
    <t>Gospodarka komunalna i ochrona środowiska</t>
  </si>
  <si>
    <t>Oświetlenie ulic, placów i dróg</t>
  </si>
  <si>
    <t>remont urządzeń oświetlenia</t>
  </si>
  <si>
    <t>Oświata i wychowanie</t>
  </si>
  <si>
    <t>Szkoły podstawowe</t>
  </si>
  <si>
    <t xml:space="preserve">remonty szkół </t>
  </si>
  <si>
    <t>Gimnazja</t>
  </si>
  <si>
    <t>Rady miast i miast na prawach powiatu</t>
  </si>
  <si>
    <t>remonty lokali jednostek pomocniczych miasta</t>
  </si>
  <si>
    <t>Domy i ośrodki kultury, świetlice i kluby</t>
  </si>
  <si>
    <t>Biblioteki</t>
  </si>
  <si>
    <t>Pomoc społeczna</t>
  </si>
  <si>
    <t>remonty obiektów użytkowanych przez Urząd Miasta</t>
  </si>
  <si>
    <t>Wydatki na zadania ustawowo zlecone gminie</t>
  </si>
  <si>
    <t>Wydatki na zadania zlecone</t>
  </si>
  <si>
    <t>remont obiektu</t>
  </si>
  <si>
    <t>Ośrodki wsparcia</t>
  </si>
  <si>
    <t>Gospodarka ściekowa i ochrona wód</t>
  </si>
  <si>
    <t>remonty kanalizacji deszczowej</t>
  </si>
  <si>
    <t>Oczyszczanie miast i wsi</t>
  </si>
  <si>
    <t>remont wiat przystankowych</t>
  </si>
  <si>
    <t>remont budynku Zespołu Pieśni i Tańca "Lublin" 
im. W. Kaniorowej</t>
  </si>
  <si>
    <t>Domy pomocy społecznej</t>
  </si>
  <si>
    <t>remonty obiektów</t>
  </si>
  <si>
    <t>Jednostki specjalistycznego poradnictwa, mieszkania chronione i ośrodki interwencji kryzysowej</t>
  </si>
  <si>
    <t>remont mieszkań chronionych</t>
  </si>
  <si>
    <t>Ośrodki adopcyjno - opiekuńcze</t>
  </si>
  <si>
    <t>Placówki opiekuńczo - wychowawcze</t>
  </si>
  <si>
    <t>Licea ogólnokształcące</t>
  </si>
  <si>
    <t>Szkoły zawodowe</t>
  </si>
  <si>
    <t>Edukacyjna opieka wychowawcza</t>
  </si>
  <si>
    <t>Internaty i bursy szkolne</t>
  </si>
  <si>
    <t>Powiatowe urzędy pracy</t>
  </si>
  <si>
    <t>Straż Miejska</t>
  </si>
  <si>
    <t>zarządzanie ruchem i rehabilitacja ulic</t>
  </si>
  <si>
    <t>remonty budynków komunalnych</t>
  </si>
  <si>
    <t>remonty budynków Wspólnot Mieszkaniowych</t>
  </si>
  <si>
    <t>remonty budynków o własności mieszanej</t>
  </si>
  <si>
    <t>remonty budynków o własności prywatnej</t>
  </si>
  <si>
    <t>remont obiektów Dzielnicowego Domu Kultury "Bronowice"</t>
  </si>
  <si>
    <t>Przedszkola</t>
  </si>
  <si>
    <t>remonty przedszkoli</t>
  </si>
  <si>
    <t>remont pomieszczeń</t>
  </si>
  <si>
    <t xml:space="preserve">remonty zasobów komunalnych </t>
  </si>
  <si>
    <t>remont obiektu Ośrodka "Brama Grodzka - Teatr NN"</t>
  </si>
  <si>
    <t>adaptacja hali na potrzeby Centrum Edukacyjnego Lubelski Lipiec '80</t>
  </si>
  <si>
    <t>specjalistyczne prace konserwatorskie w budynkach zabytkowych w obrębie Starego Miasta</t>
  </si>
  <si>
    <t>ścieżki rowerowe</t>
  </si>
  <si>
    <t>Specjalne ośrodki szkolno - wychowawcze</t>
  </si>
  <si>
    <t>Centra kształcenia ustawicznego i praktycznego oraz ośrodki dokształcania zawodowego</t>
  </si>
  <si>
    <t>Działalność usługowa</t>
  </si>
  <si>
    <t>Cmentarze</t>
  </si>
  <si>
    <t>remonty</t>
  </si>
  <si>
    <t>%
 6:5</t>
  </si>
  <si>
    <t>Plan na 2005 rok
 po zmianach</t>
  </si>
  <si>
    <t>Plan na 2005 rok 
wg uchwały budżetowej</t>
  </si>
  <si>
    <t xml:space="preserve">remonty obiektów </t>
  </si>
  <si>
    <t>remonty obiektów żłobków</t>
  </si>
  <si>
    <t>remont filii Miejskiej Biblioteki Publicznej im. H. Łopacińskiego</t>
  </si>
  <si>
    <t>Wydatki na zadania realizowane na podstawie 
porozumień i umów</t>
  </si>
  <si>
    <t>Rady Miasta Lublin</t>
  </si>
  <si>
    <t>Załącznik nr 5</t>
  </si>
  <si>
    <t>Centra integracji społecznej</t>
  </si>
  <si>
    <t>Świetlice szkolne</t>
  </si>
  <si>
    <t>Placówki wychowania pozaszkolnego</t>
  </si>
  <si>
    <t>Kultura fizyczna i sport</t>
  </si>
  <si>
    <t xml:space="preserve">Obiekty sportowe </t>
  </si>
  <si>
    <t>remonty obiektów sportowych</t>
  </si>
  <si>
    <t xml:space="preserve">Instytucje kultury fizyczne </t>
  </si>
  <si>
    <t>remont basenów odkrytych</t>
  </si>
  <si>
    <t>Gospodarka mieszkaniowa</t>
  </si>
  <si>
    <t>remont budynku Teatru Starego</t>
  </si>
  <si>
    <t>Ratownictwo medyczne</t>
  </si>
  <si>
    <t>Ochrona zdrowia</t>
  </si>
  <si>
    <t>Wykonanie na 
31 grudnia 2005 roku</t>
  </si>
  <si>
    <t xml:space="preserve">Remonty </t>
  </si>
  <si>
    <t>renowacja kapliczki przy ul. Hempla</t>
  </si>
  <si>
    <t>remont pomieszczeń Centrum Interwencji Kryzysowej</t>
  </si>
  <si>
    <t>SKARBNIK MIASTA LUBLIN</t>
  </si>
  <si>
    <t>PREZYDENT</t>
  </si>
  <si>
    <t>mgr Irena Szumlak</t>
  </si>
  <si>
    <t>Miasta Lublin</t>
  </si>
  <si>
    <t>Andrzej Pruszkowski</t>
  </si>
  <si>
    <t>do zarządzenia nr 122/2006</t>
  </si>
  <si>
    <t>z dnia 17 marca 2006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</si>
</sst>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i/>
      <sz val="10"/>
      <color indexed="8"/>
      <name val="Arial CE"/>
      <family val="2"/>
    </font>
    <font>
      <b/>
      <i/>
      <sz val="10"/>
      <color indexed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bgColor indexed="9"/>
      </patternFill>
    </fill>
  </fills>
  <borders count="1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2" fillId="3" borderId="3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4" xfId="0" applyFont="1" applyBorder="1" applyAlignment="1">
      <alignment/>
    </xf>
    <xf numFmtId="10" fontId="2" fillId="2" borderId="2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Alignment="1">
      <alignment horizontal="right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6" fillId="5" borderId="5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7" fillId="2" borderId="6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3" fontId="7" fillId="2" borderId="9" xfId="0" applyNumberFormat="1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3" fontId="6" fillId="5" borderId="5" xfId="0" applyNumberFormat="1" applyFont="1" applyFill="1" applyBorder="1" applyAlignment="1">
      <alignment/>
    </xf>
    <xf numFmtId="3" fontId="7" fillId="2" borderId="9" xfId="0" applyNumberFormat="1" applyFont="1" applyFill="1" applyBorder="1" applyAlignment="1">
      <alignment/>
    </xf>
    <xf numFmtId="3" fontId="6" fillId="5" borderId="3" xfId="0" applyNumberFormat="1" applyFont="1" applyFill="1" applyBorder="1" applyAlignment="1">
      <alignment/>
    </xf>
    <xf numFmtId="3" fontId="6" fillId="2" borderId="3" xfId="0" applyNumberFormat="1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3" fontId="9" fillId="2" borderId="11" xfId="0" applyNumberFormat="1" applyFont="1" applyFill="1" applyBorder="1" applyAlignment="1">
      <alignment/>
    </xf>
    <xf numFmtId="3" fontId="7" fillId="2" borderId="12" xfId="0" applyNumberFormat="1" applyFont="1" applyFill="1" applyBorder="1" applyAlignment="1">
      <alignment/>
    </xf>
    <xf numFmtId="3" fontId="7" fillId="2" borderId="13" xfId="0" applyNumberFormat="1" applyFont="1" applyFill="1" applyBorder="1" applyAlignment="1">
      <alignment/>
    </xf>
    <xf numFmtId="3" fontId="7" fillId="2" borderId="6" xfId="0" applyNumberFormat="1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10" fontId="6" fillId="2" borderId="10" xfId="0" applyNumberFormat="1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9" xfId="0" applyFont="1" applyFill="1" applyBorder="1" applyAlignment="1">
      <alignment horizontal="left"/>
    </xf>
    <xf numFmtId="10" fontId="6" fillId="2" borderId="9" xfId="0" applyNumberFormat="1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9" fillId="2" borderId="11" xfId="0" applyFont="1" applyFill="1" applyBorder="1" applyAlignment="1">
      <alignment horizontal="left"/>
    </xf>
    <xf numFmtId="10" fontId="9" fillId="2" borderId="11" xfId="0" applyNumberFormat="1" applyFont="1" applyFill="1" applyBorder="1" applyAlignment="1">
      <alignment/>
    </xf>
    <xf numFmtId="0" fontId="6" fillId="5" borderId="3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10" fontId="6" fillId="5" borderId="5" xfId="0" applyNumberFormat="1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10" fontId="6" fillId="2" borderId="5" xfId="0" applyNumberFormat="1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12" xfId="0" applyFont="1" applyFill="1" applyBorder="1" applyAlignment="1">
      <alignment horizontal="left" wrapText="1"/>
    </xf>
    <xf numFmtId="10" fontId="7" fillId="2" borderId="12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13" xfId="0" applyFont="1" applyFill="1" applyBorder="1" applyAlignment="1">
      <alignment horizontal="left" wrapText="1"/>
    </xf>
    <xf numFmtId="10" fontId="7" fillId="2" borderId="13" xfId="0" applyNumberFormat="1" applyFont="1" applyFill="1" applyBorder="1" applyAlignment="1">
      <alignment/>
    </xf>
    <xf numFmtId="0" fontId="7" fillId="2" borderId="6" xfId="0" applyFont="1" applyFill="1" applyBorder="1" applyAlignment="1">
      <alignment horizontal="left" wrapText="1"/>
    </xf>
    <xf numFmtId="10" fontId="7" fillId="2" borderId="6" xfId="0" applyNumberFormat="1" applyFont="1" applyFill="1" applyBorder="1" applyAlignment="1">
      <alignment/>
    </xf>
    <xf numFmtId="0" fontId="7" fillId="2" borderId="5" xfId="0" applyFont="1" applyFill="1" applyBorder="1" applyAlignment="1">
      <alignment horizontal="left" wrapText="1"/>
    </xf>
    <xf numFmtId="10" fontId="7" fillId="2" borderId="5" xfId="0" applyNumberFormat="1" applyFont="1" applyFill="1" applyBorder="1" applyAlignment="1">
      <alignment/>
    </xf>
    <xf numFmtId="0" fontId="6" fillId="5" borderId="5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/>
    </xf>
    <xf numFmtId="0" fontId="6" fillId="2" borderId="5" xfId="0" applyFont="1" applyFill="1" applyBorder="1" applyAlignment="1">
      <alignment horizontal="left" wrapText="1"/>
    </xf>
    <xf numFmtId="10" fontId="6" fillId="2" borderId="5" xfId="0" applyNumberFormat="1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6" xfId="0" applyFont="1" applyFill="1" applyBorder="1" applyAlignment="1">
      <alignment wrapText="1"/>
    </xf>
    <xf numFmtId="10" fontId="7" fillId="2" borderId="6" xfId="0" applyNumberFormat="1" applyFont="1" applyFill="1" applyBorder="1" applyAlignment="1">
      <alignment/>
    </xf>
    <xf numFmtId="0" fontId="7" fillId="2" borderId="7" xfId="0" applyFont="1" applyFill="1" applyBorder="1" applyAlignment="1">
      <alignment horizontal="left"/>
    </xf>
    <xf numFmtId="10" fontId="7" fillId="2" borderId="7" xfId="0" applyNumberFormat="1" applyFont="1" applyFill="1" applyBorder="1" applyAlignment="1">
      <alignment/>
    </xf>
    <xf numFmtId="10" fontId="7" fillId="2" borderId="8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8" xfId="0" applyFont="1" applyFill="1" applyBorder="1" applyAlignment="1">
      <alignment horizontal="left" wrapText="1"/>
    </xf>
    <xf numFmtId="10" fontId="7" fillId="2" borderId="9" xfId="0" applyNumberFormat="1" applyFont="1" applyFill="1" applyBorder="1" applyAlignment="1">
      <alignment/>
    </xf>
    <xf numFmtId="10" fontId="7" fillId="2" borderId="5" xfId="0" applyNumberFormat="1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10" fontId="6" fillId="5" borderId="5" xfId="0" applyNumberFormat="1" applyFont="1" applyFill="1" applyBorder="1" applyAlignment="1">
      <alignment/>
    </xf>
    <xf numFmtId="0" fontId="7" fillId="2" borderId="9" xfId="0" applyFont="1" applyFill="1" applyBorder="1" applyAlignment="1">
      <alignment horizontal="left" wrapText="1"/>
    </xf>
    <xf numFmtId="10" fontId="7" fillId="2" borderId="9" xfId="0" applyNumberFormat="1" applyFont="1" applyFill="1" applyBorder="1" applyAlignment="1">
      <alignment/>
    </xf>
    <xf numFmtId="0" fontId="6" fillId="5" borderId="3" xfId="0" applyFont="1" applyFill="1" applyBorder="1" applyAlignment="1">
      <alignment horizontal="left" wrapText="1"/>
    </xf>
    <xf numFmtId="10" fontId="6" fillId="5" borderId="3" xfId="0" applyNumberFormat="1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3" xfId="0" applyFont="1" applyFill="1" applyBorder="1" applyAlignment="1">
      <alignment horizontal="left" wrapText="1"/>
    </xf>
    <xf numFmtId="10" fontId="6" fillId="2" borderId="3" xfId="0" applyNumberFormat="1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6" fillId="5" borderId="3" xfId="0" applyFont="1" applyFill="1" applyBorder="1" applyAlignment="1">
      <alignment/>
    </xf>
    <xf numFmtId="3" fontId="6" fillId="5" borderId="3" xfId="0" applyNumberFormat="1" applyFont="1" applyFill="1" applyBorder="1" applyAlignment="1">
      <alignment/>
    </xf>
    <xf numFmtId="10" fontId="6" fillId="5" borderId="3" xfId="0" applyNumberFormat="1" applyFont="1" applyFill="1" applyBorder="1" applyAlignment="1">
      <alignment/>
    </xf>
    <xf numFmtId="0" fontId="6" fillId="2" borderId="9" xfId="0" applyFont="1" applyFill="1" applyBorder="1" applyAlignment="1">
      <alignment/>
    </xf>
    <xf numFmtId="3" fontId="7" fillId="2" borderId="12" xfId="0" applyNumberFormat="1" applyFont="1" applyFill="1" applyBorder="1" applyAlignment="1">
      <alignment/>
    </xf>
    <xf numFmtId="10" fontId="7" fillId="2" borderId="12" xfId="0" applyNumberFormat="1" applyFont="1" applyFill="1" applyBorder="1" applyAlignment="1">
      <alignment/>
    </xf>
    <xf numFmtId="0" fontId="7" fillId="5" borderId="3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15" xfId="0" applyFont="1" applyFill="1" applyBorder="1" applyAlignment="1">
      <alignment horizontal="left" wrapText="1"/>
    </xf>
    <xf numFmtId="3" fontId="9" fillId="2" borderId="15" xfId="0" applyNumberFormat="1" applyFont="1" applyFill="1" applyBorder="1" applyAlignment="1">
      <alignment/>
    </xf>
    <xf numFmtId="10" fontId="9" fillId="2" borderId="15" xfId="0" applyNumberFormat="1" applyFont="1" applyFill="1" applyBorder="1" applyAlignment="1">
      <alignment/>
    </xf>
    <xf numFmtId="0" fontId="6" fillId="5" borderId="5" xfId="0" applyFont="1" applyFill="1" applyBorder="1" applyAlignment="1">
      <alignment/>
    </xf>
    <xf numFmtId="0" fontId="6" fillId="5" borderId="9" xfId="0" applyFont="1" applyFill="1" applyBorder="1" applyAlignment="1">
      <alignment horizontal="left" wrapText="1"/>
    </xf>
    <xf numFmtId="3" fontId="6" fillId="5" borderId="9" xfId="0" applyNumberFormat="1" applyFont="1" applyFill="1" applyBorder="1" applyAlignment="1">
      <alignment/>
    </xf>
    <xf numFmtId="10" fontId="6" fillId="5" borderId="9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12" xfId="0" applyFont="1" applyFill="1" applyBorder="1" applyAlignment="1">
      <alignment horizontal="left" wrapText="1"/>
    </xf>
    <xf numFmtId="3" fontId="6" fillId="2" borderId="12" xfId="0" applyNumberFormat="1" applyFont="1" applyFill="1" applyBorder="1" applyAlignment="1">
      <alignment/>
    </xf>
    <xf numFmtId="10" fontId="6" fillId="2" borderId="3" xfId="0" applyNumberFormat="1" applyFont="1" applyFill="1" applyBorder="1" applyAlignment="1">
      <alignment/>
    </xf>
    <xf numFmtId="0" fontId="9" fillId="2" borderId="16" xfId="0" applyFont="1" applyFill="1" applyBorder="1" applyAlignment="1">
      <alignment wrapText="1"/>
    </xf>
    <xf numFmtId="3" fontId="9" fillId="2" borderId="16" xfId="0" applyNumberFormat="1" applyFont="1" applyFill="1" applyBorder="1" applyAlignment="1">
      <alignment/>
    </xf>
    <xf numFmtId="10" fontId="9" fillId="2" borderId="16" xfId="0" applyNumberFormat="1" applyFont="1" applyFill="1" applyBorder="1" applyAlignment="1">
      <alignment/>
    </xf>
    <xf numFmtId="0" fontId="8" fillId="2" borderId="9" xfId="0" applyFont="1" applyFill="1" applyBorder="1" applyAlignment="1">
      <alignment/>
    </xf>
    <xf numFmtId="3" fontId="9" fillId="2" borderId="9" xfId="0" applyNumberFormat="1" applyFont="1" applyFill="1" applyBorder="1" applyAlignment="1">
      <alignment/>
    </xf>
    <xf numFmtId="10" fontId="9" fillId="2" borderId="9" xfId="0" applyNumberFormat="1" applyFont="1" applyFill="1" applyBorder="1" applyAlignment="1">
      <alignment/>
    </xf>
    <xf numFmtId="0" fontId="9" fillId="2" borderId="11" xfId="0" applyFont="1" applyFill="1" applyBorder="1" applyAlignment="1">
      <alignment wrapText="1"/>
    </xf>
    <xf numFmtId="3" fontId="9" fillId="2" borderId="11" xfId="0" applyNumberFormat="1" applyFont="1" applyFill="1" applyBorder="1" applyAlignment="1">
      <alignment/>
    </xf>
    <xf numFmtId="10" fontId="9" fillId="2" borderId="11" xfId="0" applyNumberFormat="1" applyFont="1" applyFill="1" applyBorder="1" applyAlignment="1">
      <alignment/>
    </xf>
    <xf numFmtId="0" fontId="6" fillId="5" borderId="5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3" fontId="6" fillId="2" borderId="3" xfId="0" applyNumberFormat="1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10" fontId="7" fillId="2" borderId="3" xfId="0" applyNumberFormat="1" applyFont="1" applyFill="1" applyBorder="1" applyAlignment="1">
      <alignment/>
    </xf>
    <xf numFmtId="0" fontId="7" fillId="2" borderId="3" xfId="0" applyFont="1" applyFill="1" applyBorder="1" applyAlignment="1">
      <alignment horizontal="left" wrapText="1"/>
    </xf>
    <xf numFmtId="3" fontId="7" fillId="2" borderId="3" xfId="0" applyNumberFormat="1" applyFont="1" applyFill="1" applyBorder="1" applyAlignment="1">
      <alignment/>
    </xf>
    <xf numFmtId="10" fontId="7" fillId="2" borderId="3" xfId="0" applyNumberFormat="1" applyFont="1" applyFill="1" applyBorder="1" applyAlignment="1">
      <alignment/>
    </xf>
    <xf numFmtId="10" fontId="7" fillId="2" borderId="13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34"/>
  <sheetViews>
    <sheetView tabSelected="1" workbookViewId="0" topLeftCell="D1">
      <selection activeCell="E3" sqref="E3"/>
    </sheetView>
  </sheetViews>
  <sheetFormatPr defaultColWidth="9.00390625" defaultRowHeight="12.75"/>
  <cols>
    <col min="1" max="1" width="6.00390625" style="1" customWidth="1"/>
    <col min="2" max="2" width="8.625" style="1" customWidth="1"/>
    <col min="3" max="3" width="52.00390625" style="1" customWidth="1"/>
    <col min="4" max="6" width="19.75390625" style="1" customWidth="1"/>
    <col min="7" max="7" width="12.625" style="1" customWidth="1"/>
    <col min="8" max="8" width="1.875" style="0" hidden="1" customWidth="1"/>
    <col min="9" max="9" width="16.00390625" style="0" customWidth="1"/>
    <col min="10" max="165" width="7.875" style="0" customWidth="1"/>
    <col min="166" max="16384" width="7.875" style="1" customWidth="1"/>
  </cols>
  <sheetData>
    <row r="1" ht="12" customHeight="1">
      <c r="F1" s="1" t="s">
        <v>88</v>
      </c>
    </row>
    <row r="2" ht="13.5" customHeight="1">
      <c r="F2" s="1" t="s">
        <v>110</v>
      </c>
    </row>
    <row r="3" spans="3:6" ht="18" customHeight="1">
      <c r="C3" s="2" t="s">
        <v>102</v>
      </c>
      <c r="F3" s="1" t="s">
        <v>87</v>
      </c>
    </row>
    <row r="4" ht="12" customHeight="1">
      <c r="F4" s="1" t="s">
        <v>111</v>
      </c>
    </row>
    <row r="5" ht="12" customHeight="1"/>
    <row r="6" spans="4:7" ht="12.75" customHeight="1" thickBot="1">
      <c r="D6" s="3"/>
      <c r="E6" s="3"/>
      <c r="F6" s="3" t="s">
        <v>0</v>
      </c>
      <c r="G6" s="20"/>
    </row>
    <row r="7" spans="1:7" ht="44.25" customHeight="1" thickBot="1" thickTop="1">
      <c r="A7" s="8" t="s">
        <v>1</v>
      </c>
      <c r="B7" s="8" t="s">
        <v>2</v>
      </c>
      <c r="C7" s="9" t="s">
        <v>21</v>
      </c>
      <c r="D7" s="10" t="s">
        <v>82</v>
      </c>
      <c r="E7" s="10" t="s">
        <v>81</v>
      </c>
      <c r="F7" s="10" t="s">
        <v>101</v>
      </c>
      <c r="G7" s="19" t="s">
        <v>80</v>
      </c>
    </row>
    <row r="8" spans="1:7" ht="14.25" thickBot="1" thickTop="1">
      <c r="A8" s="6">
        <v>1</v>
      </c>
      <c r="B8" s="6">
        <v>2</v>
      </c>
      <c r="C8" s="6">
        <v>3</v>
      </c>
      <c r="D8" s="7">
        <v>4</v>
      </c>
      <c r="E8" s="7">
        <v>5</v>
      </c>
      <c r="F8" s="7">
        <v>6</v>
      </c>
      <c r="G8" s="21">
        <v>7</v>
      </c>
    </row>
    <row r="9" spans="1:7" ht="19.5" customHeight="1" thickBot="1" thickTop="1">
      <c r="A9" s="43"/>
      <c r="B9" s="43"/>
      <c r="C9" s="44" t="s">
        <v>3</v>
      </c>
      <c r="D9" s="37">
        <f>D11+D109</f>
        <v>14120890</v>
      </c>
      <c r="E9" s="37">
        <f>E11+E105+E109</f>
        <v>14292161</v>
      </c>
      <c r="F9" s="37">
        <f>F11+F105+F109</f>
        <v>13763073</v>
      </c>
      <c r="G9" s="45">
        <f>F9/E9</f>
        <v>0.9629805457691107</v>
      </c>
    </row>
    <row r="10" spans="1:7" ht="12" customHeight="1">
      <c r="A10" s="46"/>
      <c r="B10" s="46"/>
      <c r="C10" s="47" t="s">
        <v>4</v>
      </c>
      <c r="D10" s="38"/>
      <c r="E10" s="38"/>
      <c r="F10" s="38"/>
      <c r="G10" s="48"/>
    </row>
    <row r="11" spans="1:165" s="4" customFormat="1" ht="18.75" customHeight="1" thickBot="1">
      <c r="A11" s="49"/>
      <c r="B11" s="49"/>
      <c r="C11" s="50" t="s">
        <v>5</v>
      </c>
      <c r="D11" s="39">
        <f>D12+D19+D28+D34+D37+D50+D67+D72+D81+D89</f>
        <v>13977790</v>
      </c>
      <c r="E11" s="39">
        <f>E12+E19+E28+E34+E37+E50+E67+E72+E81+E89+E100</f>
        <v>13827821</v>
      </c>
      <c r="F11" s="39">
        <f>F12+F19+F28+F34+F37+F50+F67+F72+F81+F89+F100</f>
        <v>13298733</v>
      </c>
      <c r="G11" s="51">
        <f aca="true" t="shared" si="0" ref="G11:G46">F11/E11</f>
        <v>0.961737427755248</v>
      </c>
      <c r="H11"/>
      <c r="I11" s="136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</row>
    <row r="12" spans="1:165" s="11" customFormat="1" ht="18.75" customHeight="1" thickTop="1">
      <c r="A12" s="52">
        <v>600</v>
      </c>
      <c r="B12" s="52"/>
      <c r="C12" s="53" t="s">
        <v>6</v>
      </c>
      <c r="D12" s="24">
        <f>D13+D16</f>
        <v>4550000</v>
      </c>
      <c r="E12" s="24">
        <f>E13+E16</f>
        <v>2282265</v>
      </c>
      <c r="F12" s="24">
        <f>F13+F16</f>
        <v>1835030</v>
      </c>
      <c r="G12" s="54">
        <f>F12/E12</f>
        <v>0.8040389700582535</v>
      </c>
      <c r="H12"/>
      <c r="I12" s="136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</row>
    <row r="13" spans="1:165" s="11" customFormat="1" ht="18.75" customHeight="1">
      <c r="A13" s="55"/>
      <c r="B13" s="56">
        <v>60015</v>
      </c>
      <c r="C13" s="56" t="s">
        <v>7</v>
      </c>
      <c r="D13" s="36">
        <f>D14+D15</f>
        <v>3400000</v>
      </c>
      <c r="E13" s="36">
        <f>SUM(E14:E15)</f>
        <v>1503030</v>
      </c>
      <c r="F13" s="36">
        <f>SUM(F14:F15)</f>
        <v>1269738</v>
      </c>
      <c r="G13" s="57">
        <f t="shared" si="0"/>
        <v>0.8447855332228897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</row>
    <row r="14" spans="1:165" s="11" customFormat="1" ht="18.75" customHeight="1">
      <c r="A14" s="55"/>
      <c r="B14" s="58"/>
      <c r="C14" s="59" t="s">
        <v>8</v>
      </c>
      <c r="D14" s="40">
        <v>3000000</v>
      </c>
      <c r="E14" s="40">
        <v>1343030</v>
      </c>
      <c r="F14" s="40">
        <v>1269738</v>
      </c>
      <c r="G14" s="60">
        <f>F14/E14</f>
        <v>0.9454278757734377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</row>
    <row r="15" spans="1:165" s="11" customFormat="1" ht="18.75" customHeight="1">
      <c r="A15" s="55"/>
      <c r="B15" s="61"/>
      <c r="C15" s="62" t="s">
        <v>61</v>
      </c>
      <c r="D15" s="41">
        <v>400000</v>
      </c>
      <c r="E15" s="41">
        <v>160000</v>
      </c>
      <c r="F15" s="41"/>
      <c r="G15" s="63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</row>
    <row r="16" spans="1:165" s="11" customFormat="1" ht="18.75" customHeight="1">
      <c r="A16" s="55"/>
      <c r="B16" s="56">
        <v>60016</v>
      </c>
      <c r="C16" s="56" t="s">
        <v>9</v>
      </c>
      <c r="D16" s="36">
        <f>D17+D18</f>
        <v>1150000</v>
      </c>
      <c r="E16" s="36">
        <f>SUM(E17:E18)</f>
        <v>779235</v>
      </c>
      <c r="F16" s="36">
        <f>SUM(F17:F18)</f>
        <v>565292</v>
      </c>
      <c r="G16" s="57">
        <f t="shared" si="0"/>
        <v>0.7254448272985685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</row>
    <row r="17" spans="1:165" s="11" customFormat="1" ht="18.75" customHeight="1">
      <c r="A17" s="55"/>
      <c r="B17" s="55"/>
      <c r="C17" s="64" t="s">
        <v>8</v>
      </c>
      <c r="D17" s="42">
        <v>1000000</v>
      </c>
      <c r="E17" s="42">
        <v>779235</v>
      </c>
      <c r="F17" s="42">
        <v>565292</v>
      </c>
      <c r="G17" s="65">
        <f t="shared" si="0"/>
        <v>0.7254448272985685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</row>
    <row r="18" spans="1:165" s="11" customFormat="1" ht="18.75" customHeight="1">
      <c r="A18" s="61"/>
      <c r="B18" s="61"/>
      <c r="C18" s="66" t="s">
        <v>74</v>
      </c>
      <c r="D18" s="35">
        <v>150000</v>
      </c>
      <c r="E18" s="35"/>
      <c r="F18" s="35"/>
      <c r="G18" s="67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</row>
    <row r="19" spans="1:7" ht="18.75" customHeight="1">
      <c r="A19" s="53">
        <v>700</v>
      </c>
      <c r="B19" s="53"/>
      <c r="C19" s="68" t="s">
        <v>10</v>
      </c>
      <c r="D19" s="24">
        <f>D20+D26</f>
        <v>4100000</v>
      </c>
      <c r="E19" s="24">
        <f>E20+E26</f>
        <v>5208500</v>
      </c>
      <c r="F19" s="24">
        <f>F20+F26</f>
        <v>5208222</v>
      </c>
      <c r="G19" s="54">
        <f t="shared" si="0"/>
        <v>0.9999466257079773</v>
      </c>
    </row>
    <row r="20" spans="1:7" ht="18.75" customHeight="1">
      <c r="A20" s="58"/>
      <c r="B20" s="69">
        <v>70001</v>
      </c>
      <c r="C20" s="70" t="s">
        <v>11</v>
      </c>
      <c r="D20" s="25">
        <f>SUM(D21:D25)</f>
        <v>4000000</v>
      </c>
      <c r="E20" s="25">
        <f>E21+E22+E23+E24+E25</f>
        <v>5100000</v>
      </c>
      <c r="F20" s="25">
        <f>SUM(F21:F25)</f>
        <v>5100000</v>
      </c>
      <c r="G20" s="71">
        <f t="shared" si="0"/>
        <v>1</v>
      </c>
    </row>
    <row r="21" spans="1:7" ht="26.25" customHeight="1">
      <c r="A21" s="55"/>
      <c r="B21" s="72"/>
      <c r="C21" s="73" t="s">
        <v>73</v>
      </c>
      <c r="D21" s="26">
        <v>100000</v>
      </c>
      <c r="E21" s="26">
        <v>141399</v>
      </c>
      <c r="F21" s="26">
        <v>141399</v>
      </c>
      <c r="G21" s="74">
        <f t="shared" si="0"/>
        <v>1</v>
      </c>
    </row>
    <row r="22" spans="1:7" ht="18.75" customHeight="1">
      <c r="A22" s="46"/>
      <c r="B22" s="46"/>
      <c r="C22" s="75" t="s">
        <v>62</v>
      </c>
      <c r="D22" s="27">
        <v>1500000</v>
      </c>
      <c r="E22" s="27">
        <v>2354954</v>
      </c>
      <c r="F22" s="27">
        <v>2354954</v>
      </c>
      <c r="G22" s="76">
        <f t="shared" si="0"/>
        <v>1</v>
      </c>
    </row>
    <row r="23" spans="1:7" ht="18.75" customHeight="1">
      <c r="A23" s="46"/>
      <c r="B23" s="46"/>
      <c r="C23" s="80" t="s">
        <v>63</v>
      </c>
      <c r="D23" s="28">
        <v>1400000</v>
      </c>
      <c r="E23" s="28">
        <v>1780969</v>
      </c>
      <c r="F23" s="28">
        <v>1780969</v>
      </c>
      <c r="G23" s="77">
        <f t="shared" si="0"/>
        <v>1</v>
      </c>
    </row>
    <row r="24" spans="1:7" ht="18.75" customHeight="1">
      <c r="A24" s="46"/>
      <c r="B24" s="46"/>
      <c r="C24" s="80" t="s">
        <v>64</v>
      </c>
      <c r="D24" s="28">
        <v>120000</v>
      </c>
      <c r="E24" s="28">
        <v>82281</v>
      </c>
      <c r="F24" s="28">
        <v>82281</v>
      </c>
      <c r="G24" s="77">
        <f t="shared" si="0"/>
        <v>1</v>
      </c>
    </row>
    <row r="25" spans="1:7" ht="18.75" customHeight="1">
      <c r="A25" s="46"/>
      <c r="B25" s="78"/>
      <c r="C25" s="66" t="s">
        <v>65</v>
      </c>
      <c r="D25" s="30">
        <v>880000</v>
      </c>
      <c r="E25" s="30">
        <v>740397</v>
      </c>
      <c r="F25" s="30">
        <v>740397</v>
      </c>
      <c r="G25" s="82">
        <f t="shared" si="0"/>
        <v>1</v>
      </c>
    </row>
    <row r="26" spans="1:7" ht="18.75" customHeight="1">
      <c r="A26" s="46"/>
      <c r="B26" s="83">
        <v>70005</v>
      </c>
      <c r="C26" s="84" t="s">
        <v>26</v>
      </c>
      <c r="D26" s="25">
        <f>D27</f>
        <v>100000</v>
      </c>
      <c r="E26" s="25">
        <f>E27</f>
        <v>108500</v>
      </c>
      <c r="F26" s="25">
        <f>F27</f>
        <v>108222</v>
      </c>
      <c r="G26" s="71">
        <f t="shared" si="0"/>
        <v>0.9974377880184332</v>
      </c>
    </row>
    <row r="27" spans="1:7" ht="18.75" customHeight="1">
      <c r="A27" s="78"/>
      <c r="B27" s="78"/>
      <c r="C27" s="85" t="s">
        <v>70</v>
      </c>
      <c r="D27" s="30">
        <v>100000</v>
      </c>
      <c r="E27" s="30">
        <v>108500</v>
      </c>
      <c r="F27" s="30">
        <v>108222</v>
      </c>
      <c r="G27" s="82">
        <f t="shared" si="0"/>
        <v>0.9974377880184332</v>
      </c>
    </row>
    <row r="28" spans="1:7" ht="18.75" customHeight="1">
      <c r="A28" s="53">
        <v>750</v>
      </c>
      <c r="B28" s="53"/>
      <c r="C28" s="68" t="s">
        <v>12</v>
      </c>
      <c r="D28" s="31">
        <f>D29+D32</f>
        <v>820000</v>
      </c>
      <c r="E28" s="31">
        <f>E29+E32</f>
        <v>241090</v>
      </c>
      <c r="F28" s="31">
        <f>F29+F32</f>
        <v>241018</v>
      </c>
      <c r="G28" s="86">
        <f t="shared" si="0"/>
        <v>0.999701356339956</v>
      </c>
    </row>
    <row r="29" spans="1:7" ht="18.75" customHeight="1">
      <c r="A29" s="72"/>
      <c r="B29" s="56">
        <v>75022</v>
      </c>
      <c r="C29" s="70" t="s">
        <v>34</v>
      </c>
      <c r="D29" s="25">
        <f>D30</f>
        <v>20000</v>
      </c>
      <c r="E29" s="25">
        <f>E30</f>
        <v>6300</v>
      </c>
      <c r="F29" s="25">
        <f>F30</f>
        <v>6236</v>
      </c>
      <c r="G29" s="71">
        <f>F29/E29</f>
        <v>0.9898412698412699</v>
      </c>
    </row>
    <row r="30" spans="1:7" ht="18.75" customHeight="1">
      <c r="A30" s="56"/>
      <c r="B30" s="56"/>
      <c r="C30" s="66" t="s">
        <v>35</v>
      </c>
      <c r="D30" s="30">
        <v>20000</v>
      </c>
      <c r="E30" s="30">
        <v>6300</v>
      </c>
      <c r="F30" s="30">
        <v>6236</v>
      </c>
      <c r="G30" s="82">
        <f>F30/E30</f>
        <v>0.9898412698412699</v>
      </c>
    </row>
    <row r="31" ht="18.75" customHeight="1">
      <c r="A31" s="137"/>
    </row>
    <row r="32" spans="1:7" ht="18.75" customHeight="1">
      <c r="A32" s="55"/>
      <c r="B32" s="56">
        <v>75023</v>
      </c>
      <c r="C32" s="56" t="s">
        <v>13</v>
      </c>
      <c r="D32" s="25">
        <f>D33</f>
        <v>800000</v>
      </c>
      <c r="E32" s="25">
        <f>E33</f>
        <v>234790</v>
      </c>
      <c r="F32" s="25">
        <f>F33</f>
        <v>234782</v>
      </c>
      <c r="G32" s="71">
        <v>0.9999</v>
      </c>
    </row>
    <row r="33" spans="1:7" ht="18.75" customHeight="1">
      <c r="A33" s="61"/>
      <c r="B33" s="61"/>
      <c r="C33" s="66" t="s">
        <v>39</v>
      </c>
      <c r="D33" s="35">
        <v>800000</v>
      </c>
      <c r="E33" s="35">
        <v>234790</v>
      </c>
      <c r="F33" s="35">
        <v>234782</v>
      </c>
      <c r="G33" s="67">
        <v>0.9999</v>
      </c>
    </row>
    <row r="34" spans="1:7" ht="18.75" customHeight="1">
      <c r="A34" s="52">
        <v>754</v>
      </c>
      <c r="B34" s="52"/>
      <c r="C34" s="89" t="s">
        <v>18</v>
      </c>
      <c r="D34" s="33">
        <f aca="true" t="shared" si="1" ref="D34:F35">D35</f>
        <v>43000</v>
      </c>
      <c r="E34" s="33">
        <f t="shared" si="1"/>
        <v>43000</v>
      </c>
      <c r="F34" s="33">
        <f>F35</f>
        <v>43000</v>
      </c>
      <c r="G34" s="90">
        <f>F34/E34</f>
        <v>1</v>
      </c>
    </row>
    <row r="35" spans="1:7" ht="18.75" customHeight="1">
      <c r="A35" s="91"/>
      <c r="B35" s="69">
        <v>75416</v>
      </c>
      <c r="C35" s="92" t="s">
        <v>60</v>
      </c>
      <c r="D35" s="34">
        <f t="shared" si="1"/>
        <v>43000</v>
      </c>
      <c r="E35" s="34">
        <f t="shared" si="1"/>
        <v>43000</v>
      </c>
      <c r="F35" s="34">
        <f t="shared" si="1"/>
        <v>43000</v>
      </c>
      <c r="G35" s="93">
        <f>F35/E35</f>
        <v>1</v>
      </c>
    </row>
    <row r="36" spans="1:7" ht="18.75" customHeight="1">
      <c r="A36" s="61"/>
      <c r="B36" s="61"/>
      <c r="C36" s="66" t="s">
        <v>69</v>
      </c>
      <c r="D36" s="35">
        <v>43000</v>
      </c>
      <c r="E36" s="35">
        <v>43000</v>
      </c>
      <c r="F36" s="35">
        <v>43000</v>
      </c>
      <c r="G36" s="67">
        <f>F36/E36</f>
        <v>1</v>
      </c>
    </row>
    <row r="37" spans="1:7" ht="18.75" customHeight="1">
      <c r="A37" s="53">
        <v>801</v>
      </c>
      <c r="B37" s="53"/>
      <c r="C37" s="68" t="s">
        <v>30</v>
      </c>
      <c r="D37" s="24">
        <f>D39+D43+D44+D46+D40</f>
        <v>2310000</v>
      </c>
      <c r="E37" s="24">
        <f>E38+E40+E42+E44+E46+E48</f>
        <v>4338842</v>
      </c>
      <c r="F37" s="24">
        <f>F38+F40+F42+F44+F46+F48</f>
        <v>4321420</v>
      </c>
      <c r="G37" s="54">
        <f t="shared" si="0"/>
        <v>0.9959846429070245</v>
      </c>
    </row>
    <row r="38" spans="1:7" ht="18.75" customHeight="1">
      <c r="A38" s="58"/>
      <c r="B38" s="56">
        <v>80101</v>
      </c>
      <c r="C38" s="70" t="s">
        <v>31</v>
      </c>
      <c r="D38" s="36">
        <f>D39</f>
        <v>710000</v>
      </c>
      <c r="E38" s="36">
        <f>E39</f>
        <v>1387607</v>
      </c>
      <c r="F38" s="36">
        <f>F39</f>
        <v>1383443</v>
      </c>
      <c r="G38" s="57">
        <f t="shared" si="0"/>
        <v>0.9969991503357939</v>
      </c>
    </row>
    <row r="39" spans="1:7" ht="18.75" customHeight="1">
      <c r="A39" s="55"/>
      <c r="B39" s="61"/>
      <c r="C39" s="66" t="s">
        <v>32</v>
      </c>
      <c r="D39" s="35">
        <f>500000+210000</f>
        <v>710000</v>
      </c>
      <c r="E39" s="35">
        <v>1387607</v>
      </c>
      <c r="F39" s="35">
        <v>1383443</v>
      </c>
      <c r="G39" s="67">
        <f t="shared" si="0"/>
        <v>0.9969991503357939</v>
      </c>
    </row>
    <row r="40" spans="1:7" ht="18.75" customHeight="1">
      <c r="A40" s="55"/>
      <c r="B40" s="56">
        <v>80104</v>
      </c>
      <c r="C40" s="70" t="s">
        <v>67</v>
      </c>
      <c r="D40" s="36">
        <f>D41</f>
        <v>100000</v>
      </c>
      <c r="E40" s="36">
        <f>E41</f>
        <v>608754</v>
      </c>
      <c r="F40" s="36">
        <f>F41</f>
        <v>603757</v>
      </c>
      <c r="G40" s="57">
        <f t="shared" si="0"/>
        <v>0.9917914297072381</v>
      </c>
    </row>
    <row r="41" spans="1:7" ht="18.75" customHeight="1">
      <c r="A41" s="55"/>
      <c r="B41" s="61"/>
      <c r="C41" s="66" t="s">
        <v>68</v>
      </c>
      <c r="D41" s="35">
        <v>100000</v>
      </c>
      <c r="E41" s="35">
        <v>608754</v>
      </c>
      <c r="F41" s="35">
        <v>603757</v>
      </c>
      <c r="G41" s="67">
        <f t="shared" si="0"/>
        <v>0.9917914297072381</v>
      </c>
    </row>
    <row r="42" spans="1:7" ht="18.75" customHeight="1">
      <c r="A42" s="72"/>
      <c r="B42" s="56">
        <v>80110</v>
      </c>
      <c r="C42" s="70" t="s">
        <v>33</v>
      </c>
      <c r="D42" s="36">
        <f>D43</f>
        <v>500000</v>
      </c>
      <c r="E42" s="36">
        <f>E43</f>
        <v>976522</v>
      </c>
      <c r="F42" s="36">
        <f>F43</f>
        <v>975425</v>
      </c>
      <c r="G42" s="57">
        <f t="shared" si="0"/>
        <v>0.9988766254114091</v>
      </c>
    </row>
    <row r="43" spans="1:7" ht="18.75" customHeight="1">
      <c r="A43" s="55"/>
      <c r="B43" s="61"/>
      <c r="C43" s="66" t="s">
        <v>32</v>
      </c>
      <c r="D43" s="35">
        <v>500000</v>
      </c>
      <c r="E43" s="35">
        <v>976522</v>
      </c>
      <c r="F43" s="35">
        <v>975425</v>
      </c>
      <c r="G43" s="67">
        <f t="shared" si="0"/>
        <v>0.9988766254114091</v>
      </c>
    </row>
    <row r="44" spans="1:7" ht="18.75" customHeight="1">
      <c r="A44" s="55"/>
      <c r="B44" s="56">
        <v>80120</v>
      </c>
      <c r="C44" s="70" t="s">
        <v>55</v>
      </c>
      <c r="D44" s="36">
        <f>D45</f>
        <v>500000</v>
      </c>
      <c r="E44" s="36">
        <f>E45</f>
        <v>400113</v>
      </c>
      <c r="F44" s="36">
        <f>F45</f>
        <v>399756</v>
      </c>
      <c r="G44" s="57">
        <f t="shared" si="0"/>
        <v>0.999107752060043</v>
      </c>
    </row>
    <row r="45" spans="1:7" ht="18.75" customHeight="1">
      <c r="A45" s="55"/>
      <c r="B45" s="61"/>
      <c r="C45" s="66" t="s">
        <v>32</v>
      </c>
      <c r="D45" s="35">
        <v>500000</v>
      </c>
      <c r="E45" s="35">
        <v>400113</v>
      </c>
      <c r="F45" s="35">
        <v>399756</v>
      </c>
      <c r="G45" s="67">
        <f t="shared" si="0"/>
        <v>0.999107752060043</v>
      </c>
    </row>
    <row r="46" spans="1:7" ht="18.75" customHeight="1">
      <c r="A46" s="55"/>
      <c r="B46" s="56">
        <v>80130</v>
      </c>
      <c r="C46" s="70" t="s">
        <v>56</v>
      </c>
      <c r="D46" s="36">
        <f>D47</f>
        <v>500000</v>
      </c>
      <c r="E46" s="36">
        <f>E47</f>
        <v>552817</v>
      </c>
      <c r="F46" s="36">
        <f>F47</f>
        <v>546017</v>
      </c>
      <c r="G46" s="57">
        <f t="shared" si="0"/>
        <v>0.9876993652510686</v>
      </c>
    </row>
    <row r="47" spans="1:7" ht="18.75" customHeight="1">
      <c r="A47" s="55"/>
      <c r="B47" s="61"/>
      <c r="C47" s="66" t="s">
        <v>32</v>
      </c>
      <c r="D47" s="35">
        <v>500000</v>
      </c>
      <c r="E47" s="35">
        <v>552817</v>
      </c>
      <c r="F47" s="35">
        <v>546017</v>
      </c>
      <c r="G47" s="67">
        <f>F47/E47</f>
        <v>0.9876993652510686</v>
      </c>
    </row>
    <row r="48" spans="1:7" ht="24.75" customHeight="1">
      <c r="A48" s="55"/>
      <c r="B48" s="56">
        <v>80140</v>
      </c>
      <c r="C48" s="70" t="s">
        <v>76</v>
      </c>
      <c r="D48" s="36"/>
      <c r="E48" s="36">
        <f>E49</f>
        <v>413029</v>
      </c>
      <c r="F48" s="36">
        <f>F49</f>
        <v>413022</v>
      </c>
      <c r="G48" s="57">
        <v>0.9999</v>
      </c>
    </row>
    <row r="49" spans="1:7" ht="18.75" customHeight="1">
      <c r="A49" s="61"/>
      <c r="B49" s="61"/>
      <c r="C49" s="66" t="s">
        <v>50</v>
      </c>
      <c r="D49" s="35"/>
      <c r="E49" s="35">
        <v>413029</v>
      </c>
      <c r="F49" s="35">
        <v>413022</v>
      </c>
      <c r="G49" s="67">
        <v>0.9999</v>
      </c>
    </row>
    <row r="50" spans="1:7" ht="18.75" customHeight="1">
      <c r="A50" s="53">
        <v>852</v>
      </c>
      <c r="B50" s="94"/>
      <c r="C50" s="68" t="s">
        <v>38</v>
      </c>
      <c r="D50" s="24">
        <f>D57+D54+D55+D60+D63+D51</f>
        <v>541790</v>
      </c>
      <c r="E50" s="24">
        <f>E51+E53+E55+E57+E60+E63+E65</f>
        <v>298803</v>
      </c>
      <c r="F50" s="24">
        <f>F51+F53+F55+F57+F60+F63+F65</f>
        <v>292427</v>
      </c>
      <c r="G50" s="54">
        <f aca="true" t="shared" si="2" ref="G50:G58">F50/E50</f>
        <v>0.9786615261560292</v>
      </c>
    </row>
    <row r="51" spans="1:7" ht="18.75" customHeight="1">
      <c r="A51" s="72"/>
      <c r="B51" s="56">
        <v>85201</v>
      </c>
      <c r="C51" s="70" t="s">
        <v>54</v>
      </c>
      <c r="D51" s="36">
        <f>D52</f>
        <v>238790</v>
      </c>
      <c r="E51" s="36">
        <f>E52</f>
        <v>69074</v>
      </c>
      <c r="F51" s="36">
        <f>F52</f>
        <v>64949</v>
      </c>
      <c r="G51" s="57">
        <f t="shared" si="2"/>
        <v>0.9402814372991285</v>
      </c>
    </row>
    <row r="52" spans="1:7" ht="18.75" customHeight="1">
      <c r="A52" s="72"/>
      <c r="B52" s="61"/>
      <c r="C52" s="66" t="s">
        <v>83</v>
      </c>
      <c r="D52" s="35">
        <f>276000-37210</f>
        <v>238790</v>
      </c>
      <c r="E52" s="35">
        <v>69074</v>
      </c>
      <c r="F52" s="35">
        <v>64949</v>
      </c>
      <c r="G52" s="67">
        <f t="shared" si="2"/>
        <v>0.9402814372991285</v>
      </c>
    </row>
    <row r="53" spans="1:7" ht="18.75" customHeight="1">
      <c r="A53" s="72"/>
      <c r="B53" s="56">
        <v>85202</v>
      </c>
      <c r="C53" s="70" t="s">
        <v>49</v>
      </c>
      <c r="D53" s="36">
        <f>D54</f>
        <v>208000</v>
      </c>
      <c r="E53" s="36">
        <f>E54</f>
        <v>58891</v>
      </c>
      <c r="F53" s="36">
        <f>F54</f>
        <v>58510</v>
      </c>
      <c r="G53" s="57">
        <f t="shared" si="2"/>
        <v>0.9935304206075631</v>
      </c>
    </row>
    <row r="54" spans="1:7" ht="18.75" customHeight="1">
      <c r="A54" s="72"/>
      <c r="B54" s="61"/>
      <c r="C54" s="66" t="s">
        <v>50</v>
      </c>
      <c r="D54" s="35">
        <f>200000+8000</f>
        <v>208000</v>
      </c>
      <c r="E54" s="35">
        <v>58891</v>
      </c>
      <c r="F54" s="35">
        <v>58510</v>
      </c>
      <c r="G54" s="67">
        <f t="shared" si="2"/>
        <v>0.9935304206075631</v>
      </c>
    </row>
    <row r="55" spans="1:7" ht="18.75" customHeight="1">
      <c r="A55" s="72"/>
      <c r="B55" s="56">
        <v>85203</v>
      </c>
      <c r="C55" s="70" t="s">
        <v>43</v>
      </c>
      <c r="D55" s="36">
        <f>D56</f>
        <v>20000</v>
      </c>
      <c r="E55" s="36">
        <f>E56</f>
        <v>20000</v>
      </c>
      <c r="F55" s="36">
        <f>F56</f>
        <v>20000</v>
      </c>
      <c r="G55" s="57">
        <f t="shared" si="2"/>
        <v>1</v>
      </c>
    </row>
    <row r="56" spans="1:7" ht="18.75" customHeight="1">
      <c r="A56" s="72"/>
      <c r="B56" s="61"/>
      <c r="C56" s="66" t="s">
        <v>42</v>
      </c>
      <c r="D56" s="35">
        <v>20000</v>
      </c>
      <c r="E56" s="35">
        <v>20000</v>
      </c>
      <c r="F56" s="35">
        <v>20000</v>
      </c>
      <c r="G56" s="67">
        <f t="shared" si="2"/>
        <v>1</v>
      </c>
    </row>
    <row r="57" spans="1:7" ht="18.75" customHeight="1">
      <c r="A57" s="55"/>
      <c r="B57" s="56">
        <v>85219</v>
      </c>
      <c r="C57" s="70" t="s">
        <v>22</v>
      </c>
      <c r="D57" s="36">
        <f>D58</f>
        <v>10000</v>
      </c>
      <c r="E57" s="36">
        <f>E58</f>
        <v>43838</v>
      </c>
      <c r="F57" s="36">
        <f>F58</f>
        <v>43838</v>
      </c>
      <c r="G57" s="57">
        <f t="shared" si="2"/>
        <v>1</v>
      </c>
    </row>
    <row r="58" spans="1:7" ht="18.75" customHeight="1">
      <c r="A58" s="61"/>
      <c r="B58" s="61"/>
      <c r="C58" s="66" t="s">
        <v>23</v>
      </c>
      <c r="D58" s="35">
        <v>10000</v>
      </c>
      <c r="E58" s="35">
        <v>43838</v>
      </c>
      <c r="F58" s="35">
        <v>43838</v>
      </c>
      <c r="G58" s="67">
        <f t="shared" si="2"/>
        <v>1</v>
      </c>
    </row>
    <row r="59" spans="1:7" ht="18.75" customHeight="1">
      <c r="A59" s="137"/>
      <c r="B59"/>
      <c r="C59"/>
      <c r="D59"/>
      <c r="E59"/>
      <c r="F59"/>
      <c r="G59"/>
    </row>
    <row r="60" spans="1:7" ht="25.5">
      <c r="A60" s="55"/>
      <c r="B60" s="56">
        <v>85220</v>
      </c>
      <c r="C60" s="70" t="s">
        <v>51</v>
      </c>
      <c r="D60" s="36">
        <f>D61</f>
        <v>60000</v>
      </c>
      <c r="E60" s="36">
        <f>SUM(E61:E62)</f>
        <v>87000</v>
      </c>
      <c r="F60" s="36">
        <f>F61+F62</f>
        <v>87000</v>
      </c>
      <c r="G60" s="57">
        <f aca="true" t="shared" si="3" ref="G60:G69">F60/E60</f>
        <v>1</v>
      </c>
    </row>
    <row r="61" spans="1:7" ht="18.75" customHeight="1">
      <c r="A61" s="55"/>
      <c r="B61" s="58"/>
      <c r="C61" s="64" t="s">
        <v>52</v>
      </c>
      <c r="D61" s="42">
        <v>60000</v>
      </c>
      <c r="E61" s="42">
        <v>60000</v>
      </c>
      <c r="F61" s="42">
        <v>60000</v>
      </c>
      <c r="G61" s="65">
        <f t="shared" si="3"/>
        <v>1</v>
      </c>
    </row>
    <row r="62" spans="1:7" ht="18.75" customHeight="1">
      <c r="A62" s="55"/>
      <c r="B62" s="61"/>
      <c r="C62" s="66" t="s">
        <v>104</v>
      </c>
      <c r="D62" s="35"/>
      <c r="E62" s="35">
        <v>27000</v>
      </c>
      <c r="F62" s="35">
        <v>27000</v>
      </c>
      <c r="G62" s="67">
        <f>F62/E62</f>
        <v>1</v>
      </c>
    </row>
    <row r="63" spans="1:7" ht="18.75" customHeight="1">
      <c r="A63" s="55"/>
      <c r="B63" s="56">
        <v>85226</v>
      </c>
      <c r="C63" s="70" t="s">
        <v>53</v>
      </c>
      <c r="D63" s="36">
        <f>D64</f>
        <v>5000</v>
      </c>
      <c r="E63" s="36">
        <f>E64</f>
        <v>5000</v>
      </c>
      <c r="F63" s="36">
        <f>F64</f>
        <v>3130</v>
      </c>
      <c r="G63" s="57">
        <f t="shared" si="3"/>
        <v>0.626</v>
      </c>
    </row>
    <row r="64" spans="1:7" ht="18.75" customHeight="1">
      <c r="A64" s="55"/>
      <c r="B64" s="61"/>
      <c r="C64" s="66" t="s">
        <v>69</v>
      </c>
      <c r="D64" s="35">
        <v>5000</v>
      </c>
      <c r="E64" s="35">
        <v>5000</v>
      </c>
      <c r="F64" s="35">
        <v>3130</v>
      </c>
      <c r="G64" s="67">
        <f t="shared" si="3"/>
        <v>0.626</v>
      </c>
    </row>
    <row r="65" spans="1:7" ht="18.75" customHeight="1">
      <c r="A65" s="55"/>
      <c r="B65" s="56">
        <v>85232</v>
      </c>
      <c r="C65" s="70" t="s">
        <v>89</v>
      </c>
      <c r="D65" s="36"/>
      <c r="E65" s="36">
        <f>E66</f>
        <v>15000</v>
      </c>
      <c r="F65" s="36">
        <f>F66</f>
        <v>15000</v>
      </c>
      <c r="G65" s="57">
        <f t="shared" si="3"/>
        <v>1</v>
      </c>
    </row>
    <row r="66" spans="1:7" ht="18.75" customHeight="1">
      <c r="A66" s="61"/>
      <c r="B66" s="61"/>
      <c r="C66" s="66" t="s">
        <v>69</v>
      </c>
      <c r="D66" s="35"/>
      <c r="E66" s="35">
        <v>15000</v>
      </c>
      <c r="F66" s="35">
        <v>15000</v>
      </c>
      <c r="G66" s="67">
        <f t="shared" si="3"/>
        <v>1</v>
      </c>
    </row>
    <row r="67" spans="1:7" ht="18.75" customHeight="1">
      <c r="A67" s="53">
        <v>853</v>
      </c>
      <c r="B67" s="94"/>
      <c r="C67" s="68" t="s">
        <v>24</v>
      </c>
      <c r="D67" s="24">
        <f>D68+D70</f>
        <v>123000</v>
      </c>
      <c r="E67" s="24">
        <f>E68+E70</f>
        <v>123521</v>
      </c>
      <c r="F67" s="24">
        <f>F68+F70</f>
        <v>101007</v>
      </c>
      <c r="G67" s="54">
        <f t="shared" si="3"/>
        <v>0.8177313978999522</v>
      </c>
    </row>
    <row r="68" spans="1:7" ht="18.75" customHeight="1">
      <c r="A68" s="55"/>
      <c r="B68" s="56">
        <v>85305</v>
      </c>
      <c r="C68" s="70" t="s">
        <v>25</v>
      </c>
      <c r="D68" s="36">
        <f>D69</f>
        <v>93000</v>
      </c>
      <c r="E68" s="36">
        <f>E69</f>
        <v>93000</v>
      </c>
      <c r="F68" s="36">
        <f>F69</f>
        <v>92686</v>
      </c>
      <c r="G68" s="57">
        <f t="shared" si="3"/>
        <v>0.9966236559139785</v>
      </c>
    </row>
    <row r="69" spans="1:7" ht="18.75" customHeight="1">
      <c r="A69" s="55"/>
      <c r="B69" s="61"/>
      <c r="C69" s="66" t="s">
        <v>84</v>
      </c>
      <c r="D69" s="35">
        <v>93000</v>
      </c>
      <c r="E69" s="35">
        <v>93000</v>
      </c>
      <c r="F69" s="35">
        <v>92686</v>
      </c>
      <c r="G69" s="67">
        <f t="shared" si="3"/>
        <v>0.9966236559139785</v>
      </c>
    </row>
    <row r="70" spans="1:7" ht="18.75" customHeight="1">
      <c r="A70" s="55"/>
      <c r="B70" s="56">
        <v>85333</v>
      </c>
      <c r="C70" s="70" t="s">
        <v>59</v>
      </c>
      <c r="D70" s="36">
        <f>D71</f>
        <v>30000</v>
      </c>
      <c r="E70" s="36">
        <f>E71</f>
        <v>30521</v>
      </c>
      <c r="F70" s="36">
        <f>F71</f>
        <v>8321</v>
      </c>
      <c r="G70" s="57">
        <f aca="true" t="shared" si="4" ref="G70:G81">F70/E70</f>
        <v>0.27263195832377707</v>
      </c>
    </row>
    <row r="71" spans="1:7" ht="18.75" customHeight="1">
      <c r="A71" s="55"/>
      <c r="B71" s="55"/>
      <c r="C71" s="87" t="s">
        <v>42</v>
      </c>
      <c r="D71" s="32">
        <v>30000</v>
      </c>
      <c r="E71" s="32">
        <v>30521</v>
      </c>
      <c r="F71" s="32">
        <v>8321</v>
      </c>
      <c r="G71" s="88">
        <f t="shared" si="4"/>
        <v>0.27263195832377707</v>
      </c>
    </row>
    <row r="72" spans="1:7" ht="18.75" customHeight="1">
      <c r="A72" s="52">
        <v>854</v>
      </c>
      <c r="B72" s="52"/>
      <c r="C72" s="89" t="s">
        <v>57</v>
      </c>
      <c r="D72" s="33">
        <f>D75+D79</f>
        <v>500000</v>
      </c>
      <c r="E72" s="33">
        <f>E75+E79+E73+E77</f>
        <v>595300</v>
      </c>
      <c r="F72" s="33">
        <f>F75+F79+F73+F77</f>
        <v>595246</v>
      </c>
      <c r="G72" s="90">
        <f t="shared" si="4"/>
        <v>0.9999092894338989</v>
      </c>
    </row>
    <row r="73" spans="1:7" ht="18.75" customHeight="1">
      <c r="A73" s="91"/>
      <c r="B73" s="56">
        <v>85401</v>
      </c>
      <c r="C73" s="70" t="s">
        <v>90</v>
      </c>
      <c r="D73" s="36"/>
      <c r="E73" s="36">
        <f>E74</f>
        <v>7900</v>
      </c>
      <c r="F73" s="36">
        <f>F74</f>
        <v>7900</v>
      </c>
      <c r="G73" s="57">
        <f>F73/E73</f>
        <v>1</v>
      </c>
    </row>
    <row r="74" spans="1:7" ht="18.75" customHeight="1">
      <c r="A74" s="55"/>
      <c r="B74" s="61"/>
      <c r="C74" s="66" t="s">
        <v>69</v>
      </c>
      <c r="D74" s="35"/>
      <c r="E74" s="35">
        <v>7900</v>
      </c>
      <c r="F74" s="35">
        <v>7900</v>
      </c>
      <c r="G74" s="67">
        <f>F74/E74</f>
        <v>1</v>
      </c>
    </row>
    <row r="75" spans="1:7" ht="18.75" customHeight="1">
      <c r="A75" s="72"/>
      <c r="B75" s="56">
        <v>85403</v>
      </c>
      <c r="C75" s="70" t="s">
        <v>75</v>
      </c>
      <c r="D75" s="36">
        <f>D76</f>
        <v>400000</v>
      </c>
      <c r="E75" s="36">
        <f>E76</f>
        <v>374431</v>
      </c>
      <c r="F75" s="36">
        <f>F76</f>
        <v>374408</v>
      </c>
      <c r="G75" s="57">
        <f t="shared" si="4"/>
        <v>0.9999385734621332</v>
      </c>
    </row>
    <row r="76" spans="1:7" ht="18.75" customHeight="1">
      <c r="A76" s="55"/>
      <c r="B76" s="61"/>
      <c r="C76" s="66" t="s">
        <v>50</v>
      </c>
      <c r="D76" s="35">
        <v>400000</v>
      </c>
      <c r="E76" s="35">
        <v>374431</v>
      </c>
      <c r="F76" s="35">
        <v>374408</v>
      </c>
      <c r="G76" s="67">
        <f t="shared" si="4"/>
        <v>0.9999385734621332</v>
      </c>
    </row>
    <row r="77" spans="1:7" ht="18.75" customHeight="1">
      <c r="A77" s="72"/>
      <c r="B77" s="56">
        <v>85407</v>
      </c>
      <c r="C77" s="70" t="s">
        <v>91</v>
      </c>
      <c r="D77" s="36"/>
      <c r="E77" s="36">
        <f>E78</f>
        <v>22305</v>
      </c>
      <c r="F77" s="36">
        <f>F78</f>
        <v>22299</v>
      </c>
      <c r="G77" s="57">
        <f t="shared" si="4"/>
        <v>0.9997310020174849</v>
      </c>
    </row>
    <row r="78" spans="1:7" ht="18.75" customHeight="1">
      <c r="A78" s="55"/>
      <c r="B78" s="61"/>
      <c r="C78" s="66" t="s">
        <v>50</v>
      </c>
      <c r="D78" s="35"/>
      <c r="E78" s="35">
        <v>22305</v>
      </c>
      <c r="F78" s="35">
        <v>22299</v>
      </c>
      <c r="G78" s="67">
        <f t="shared" si="4"/>
        <v>0.9997310020174849</v>
      </c>
    </row>
    <row r="79" spans="1:7" ht="18.75" customHeight="1">
      <c r="A79" s="72"/>
      <c r="B79" s="56">
        <v>85410</v>
      </c>
      <c r="C79" s="70" t="s">
        <v>58</v>
      </c>
      <c r="D79" s="36">
        <f>D80</f>
        <v>100000</v>
      </c>
      <c r="E79" s="36">
        <f>E80</f>
        <v>190664</v>
      </c>
      <c r="F79" s="36">
        <f>F80</f>
        <v>190639</v>
      </c>
      <c r="G79" s="57">
        <f t="shared" si="4"/>
        <v>0.999868879285025</v>
      </c>
    </row>
    <row r="80" spans="1:7" ht="18.75" customHeight="1">
      <c r="A80" s="61"/>
      <c r="B80" s="61"/>
      <c r="C80" s="66" t="s">
        <v>50</v>
      </c>
      <c r="D80" s="35">
        <v>100000</v>
      </c>
      <c r="E80" s="35">
        <v>190664</v>
      </c>
      <c r="F80" s="35">
        <v>190639</v>
      </c>
      <c r="G80" s="67">
        <f>F80/E80</f>
        <v>0.999868879285025</v>
      </c>
    </row>
    <row r="81" spans="1:7" ht="18.75" customHeight="1">
      <c r="A81" s="53">
        <v>900</v>
      </c>
      <c r="B81" s="94"/>
      <c r="C81" s="68" t="s">
        <v>27</v>
      </c>
      <c r="D81" s="24">
        <f>D86+D82+D84</f>
        <v>170000</v>
      </c>
      <c r="E81" s="24">
        <f>E86+E82+E84</f>
        <v>173000</v>
      </c>
      <c r="F81" s="24">
        <f>F86+F82+F84</f>
        <v>154583</v>
      </c>
      <c r="G81" s="54">
        <f t="shared" si="4"/>
        <v>0.893543352601156</v>
      </c>
    </row>
    <row r="82" spans="1:7" ht="18.75" customHeight="1">
      <c r="A82" s="72"/>
      <c r="B82" s="56">
        <v>90001</v>
      </c>
      <c r="C82" s="70" t="s">
        <v>44</v>
      </c>
      <c r="D82" s="36">
        <f>D83</f>
        <v>100000</v>
      </c>
      <c r="E82" s="36">
        <f>E83</f>
        <v>114000</v>
      </c>
      <c r="F82" s="36">
        <f>F83</f>
        <v>113958</v>
      </c>
      <c r="G82" s="57">
        <f aca="true" t="shared" si="5" ref="G82:G87">F82/E82</f>
        <v>0.9996315789473684</v>
      </c>
    </row>
    <row r="83" spans="1:7" ht="18.75" customHeight="1">
      <c r="A83" s="72"/>
      <c r="B83" s="128"/>
      <c r="C83" s="131" t="s">
        <v>45</v>
      </c>
      <c r="D83" s="132">
        <v>100000</v>
      </c>
      <c r="E83" s="132">
        <v>114000</v>
      </c>
      <c r="F83" s="132">
        <v>113958</v>
      </c>
      <c r="G83" s="133">
        <f t="shared" si="5"/>
        <v>0.9996315789473684</v>
      </c>
    </row>
    <row r="84" spans="1:8" ht="18.75" customHeight="1">
      <c r="A84" s="72"/>
      <c r="B84" s="56">
        <v>90003</v>
      </c>
      <c r="C84" s="70" t="s">
        <v>46</v>
      </c>
      <c r="D84" s="36">
        <f>D85</f>
        <v>20000</v>
      </c>
      <c r="E84" s="36">
        <f>E85</f>
        <v>20000</v>
      </c>
      <c r="F84" s="36">
        <f>F85</f>
        <v>14956</v>
      </c>
      <c r="G84" s="57">
        <f t="shared" si="5"/>
        <v>0.7478</v>
      </c>
      <c r="H84" s="23"/>
    </row>
    <row r="85" spans="1:8" ht="18.75" customHeight="1">
      <c r="A85" s="72"/>
      <c r="B85" s="61"/>
      <c r="C85" s="66" t="s">
        <v>47</v>
      </c>
      <c r="D85" s="35">
        <v>20000</v>
      </c>
      <c r="E85" s="35">
        <v>20000</v>
      </c>
      <c r="F85" s="35">
        <v>14956</v>
      </c>
      <c r="G85" s="67">
        <f t="shared" si="5"/>
        <v>0.7478</v>
      </c>
      <c r="H85" s="23"/>
    </row>
    <row r="86" spans="1:8" ht="18.75" customHeight="1">
      <c r="A86" s="55"/>
      <c r="B86" s="56">
        <v>90015</v>
      </c>
      <c r="C86" s="70" t="s">
        <v>28</v>
      </c>
      <c r="D86" s="36">
        <f>D87</f>
        <v>50000</v>
      </c>
      <c r="E86" s="36">
        <f>E87</f>
        <v>39000</v>
      </c>
      <c r="F86" s="36">
        <f>F87</f>
        <v>25669</v>
      </c>
      <c r="G86" s="57">
        <f t="shared" si="5"/>
        <v>0.6581794871794872</v>
      </c>
      <c r="H86" s="23"/>
    </row>
    <row r="87" spans="1:8" ht="18.75" customHeight="1">
      <c r="A87" s="61"/>
      <c r="B87" s="61"/>
      <c r="C87" s="66" t="s">
        <v>29</v>
      </c>
      <c r="D87" s="35">
        <v>50000</v>
      </c>
      <c r="E87" s="35">
        <v>39000</v>
      </c>
      <c r="F87" s="35">
        <v>25669</v>
      </c>
      <c r="G87" s="67">
        <f t="shared" si="5"/>
        <v>0.6581794871794872</v>
      </c>
      <c r="H87" s="23"/>
    </row>
    <row r="88" spans="1:7" ht="18.75" customHeight="1">
      <c r="A88" s="137"/>
      <c r="B88"/>
      <c r="C88"/>
      <c r="D88"/>
      <c r="E88"/>
      <c r="F88"/>
      <c r="G88"/>
    </row>
    <row r="89" spans="1:8" ht="18.75" customHeight="1">
      <c r="A89" s="106">
        <v>921</v>
      </c>
      <c r="B89" s="106"/>
      <c r="C89" s="89" t="s">
        <v>14</v>
      </c>
      <c r="D89" s="96">
        <f>D90+D95+D97</f>
        <v>820000</v>
      </c>
      <c r="E89" s="96">
        <f>E90+E95+E97</f>
        <v>413500</v>
      </c>
      <c r="F89" s="96">
        <f>F90+F95+F97</f>
        <v>405664</v>
      </c>
      <c r="G89" s="97">
        <f aca="true" t="shared" si="6" ref="G89:G109">F89/E89</f>
        <v>0.981049576783555</v>
      </c>
      <c r="H89" s="23"/>
    </row>
    <row r="90" spans="1:8" ht="18.75" customHeight="1">
      <c r="A90" s="98"/>
      <c r="B90" s="83">
        <v>92109</v>
      </c>
      <c r="C90" s="70" t="s">
        <v>36</v>
      </c>
      <c r="D90" s="25">
        <f>D91+D92+D93+D94</f>
        <v>240000</v>
      </c>
      <c r="E90" s="25">
        <f>SUM(E91:E94)</f>
        <v>143500</v>
      </c>
      <c r="F90" s="25">
        <f>SUM(F91:F94)</f>
        <v>143500</v>
      </c>
      <c r="G90" s="71">
        <f t="shared" si="6"/>
        <v>1</v>
      </c>
      <c r="H90" s="23"/>
    </row>
    <row r="91" spans="1:8" ht="18.75" customHeight="1">
      <c r="A91" s="98"/>
      <c r="B91" s="98"/>
      <c r="C91" s="64" t="s">
        <v>66</v>
      </c>
      <c r="D91" s="26">
        <v>30000</v>
      </c>
      <c r="E91" s="26">
        <v>30000</v>
      </c>
      <c r="F91" s="26">
        <v>30000</v>
      </c>
      <c r="G91" s="74">
        <f t="shared" si="6"/>
        <v>1</v>
      </c>
      <c r="H91" s="23"/>
    </row>
    <row r="92" spans="1:8" ht="26.25" customHeight="1">
      <c r="A92" s="98"/>
      <c r="B92" s="98"/>
      <c r="C92" s="80" t="s">
        <v>48</v>
      </c>
      <c r="D92" s="28">
        <v>50000</v>
      </c>
      <c r="E92" s="28">
        <v>83500</v>
      </c>
      <c r="F92" s="28">
        <v>83500</v>
      </c>
      <c r="G92" s="77">
        <f t="shared" si="6"/>
        <v>1</v>
      </c>
      <c r="H92" s="23"/>
    </row>
    <row r="93" spans="1:8" ht="18.75" customHeight="1">
      <c r="A93" s="98"/>
      <c r="B93" s="98"/>
      <c r="C93" s="80" t="s">
        <v>71</v>
      </c>
      <c r="D93" s="28">
        <v>10000</v>
      </c>
      <c r="E93" s="28">
        <v>10000</v>
      </c>
      <c r="F93" s="28">
        <v>10000</v>
      </c>
      <c r="G93" s="77">
        <f t="shared" si="6"/>
        <v>1</v>
      </c>
      <c r="H93" s="23"/>
    </row>
    <row r="94" spans="1:7" ht="27" customHeight="1">
      <c r="A94" s="98"/>
      <c r="B94" s="83"/>
      <c r="C94" s="66" t="s">
        <v>72</v>
      </c>
      <c r="D94" s="30">
        <v>150000</v>
      </c>
      <c r="E94" s="30">
        <v>20000</v>
      </c>
      <c r="F94" s="30">
        <v>20000</v>
      </c>
      <c r="G94" s="134">
        <f t="shared" si="6"/>
        <v>1</v>
      </c>
    </row>
    <row r="95" spans="1:7" ht="18.75" customHeight="1">
      <c r="A95" s="98"/>
      <c r="B95" s="83">
        <v>92116</v>
      </c>
      <c r="C95" s="70" t="s">
        <v>37</v>
      </c>
      <c r="D95" s="25">
        <f>D96</f>
        <v>80000</v>
      </c>
      <c r="E95" s="25">
        <f>E96</f>
        <v>80000</v>
      </c>
      <c r="F95" s="25">
        <f>F96</f>
        <v>80000</v>
      </c>
      <c r="G95" s="71">
        <f t="shared" si="6"/>
        <v>1</v>
      </c>
    </row>
    <row r="96" spans="1:7" ht="18" customHeight="1">
      <c r="A96" s="98"/>
      <c r="B96" s="78"/>
      <c r="C96" s="66" t="s">
        <v>85</v>
      </c>
      <c r="D96" s="30">
        <v>80000</v>
      </c>
      <c r="E96" s="30">
        <v>80000</v>
      </c>
      <c r="F96" s="30">
        <v>80000</v>
      </c>
      <c r="G96" s="82">
        <f t="shared" si="6"/>
        <v>1</v>
      </c>
    </row>
    <row r="97" spans="1:7" ht="18.75" customHeight="1">
      <c r="A97" s="46"/>
      <c r="B97" s="83">
        <v>92120</v>
      </c>
      <c r="C97" s="70" t="s">
        <v>15</v>
      </c>
      <c r="D97" s="25">
        <f>D98</f>
        <v>500000</v>
      </c>
      <c r="E97" s="25">
        <f>E98+E99</f>
        <v>190000</v>
      </c>
      <c r="F97" s="25">
        <f>F98+F99</f>
        <v>182164</v>
      </c>
      <c r="G97" s="71">
        <f t="shared" si="6"/>
        <v>0.9587578947368421</v>
      </c>
    </row>
    <row r="98" spans="1:7" ht="18.75" customHeight="1">
      <c r="A98" s="46"/>
      <c r="B98" s="46"/>
      <c r="C98" s="64" t="s">
        <v>16</v>
      </c>
      <c r="D98" s="26">
        <f>150000+350000</f>
        <v>500000</v>
      </c>
      <c r="E98" s="26">
        <v>150000</v>
      </c>
      <c r="F98" s="26">
        <f>142164</f>
        <v>142164</v>
      </c>
      <c r="G98" s="74">
        <f t="shared" si="6"/>
        <v>0.94776</v>
      </c>
    </row>
    <row r="99" spans="1:7" ht="18.75" customHeight="1">
      <c r="A99" s="46"/>
      <c r="B99" s="46"/>
      <c r="C99" s="87" t="s">
        <v>103</v>
      </c>
      <c r="D99" s="29"/>
      <c r="E99" s="29">
        <v>40000</v>
      </c>
      <c r="F99" s="29">
        <v>40000</v>
      </c>
      <c r="G99" s="81">
        <f t="shared" si="6"/>
        <v>1</v>
      </c>
    </row>
    <row r="100" spans="1:7" ht="18.75" customHeight="1">
      <c r="A100" s="52">
        <v>926</v>
      </c>
      <c r="B100" s="101"/>
      <c r="C100" s="89" t="s">
        <v>92</v>
      </c>
      <c r="D100" s="33"/>
      <c r="E100" s="33">
        <f>E101+E103</f>
        <v>110000</v>
      </c>
      <c r="F100" s="33">
        <f>F101+F103</f>
        <v>101116</v>
      </c>
      <c r="G100" s="90">
        <f t="shared" si="6"/>
        <v>0.9192363636363636</v>
      </c>
    </row>
    <row r="101" spans="1:7" ht="18.75" customHeight="1">
      <c r="A101" s="72"/>
      <c r="B101" s="56">
        <v>92601</v>
      </c>
      <c r="C101" s="70" t="s">
        <v>93</v>
      </c>
      <c r="D101" s="36"/>
      <c r="E101" s="36">
        <f>E102</f>
        <v>60000</v>
      </c>
      <c r="F101" s="36">
        <f>F102</f>
        <v>51116</v>
      </c>
      <c r="G101" s="57">
        <f t="shared" si="6"/>
        <v>0.8519333333333333</v>
      </c>
    </row>
    <row r="102" spans="1:7" ht="18.75" customHeight="1">
      <c r="A102" s="72"/>
      <c r="B102" s="58"/>
      <c r="C102" s="59" t="s">
        <v>94</v>
      </c>
      <c r="D102" s="40"/>
      <c r="E102" s="40">
        <v>60000</v>
      </c>
      <c r="F102" s="40">
        <v>51116</v>
      </c>
      <c r="G102" s="60">
        <f t="shared" si="6"/>
        <v>0.8519333333333333</v>
      </c>
    </row>
    <row r="103" spans="1:7" ht="18.75" customHeight="1">
      <c r="A103" s="72"/>
      <c r="B103" s="69">
        <v>92604</v>
      </c>
      <c r="C103" s="92" t="s">
        <v>95</v>
      </c>
      <c r="D103" s="34"/>
      <c r="E103" s="34">
        <f>E104</f>
        <v>50000</v>
      </c>
      <c r="F103" s="34">
        <f>F104</f>
        <v>50000</v>
      </c>
      <c r="G103" s="93">
        <f t="shared" si="6"/>
        <v>1</v>
      </c>
    </row>
    <row r="104" spans="1:8" ht="18.75" customHeight="1">
      <c r="A104" s="72"/>
      <c r="B104" s="58"/>
      <c r="C104" s="66" t="s">
        <v>96</v>
      </c>
      <c r="D104" s="35"/>
      <c r="E104" s="35">
        <v>50000</v>
      </c>
      <c r="F104" s="35">
        <v>50000</v>
      </c>
      <c r="G104" s="67">
        <f t="shared" si="6"/>
        <v>1</v>
      </c>
      <c r="H104" s="22"/>
    </row>
    <row r="105" spans="1:165" s="15" customFormat="1" ht="30" customHeight="1" thickBot="1">
      <c r="A105" s="102"/>
      <c r="B105" s="102"/>
      <c r="C105" s="103" t="s">
        <v>86</v>
      </c>
      <c r="D105" s="104"/>
      <c r="E105" s="104">
        <f aca="true" t="shared" si="7" ref="E105:F107">E106</f>
        <v>2000</v>
      </c>
      <c r="F105" s="104">
        <f>F106</f>
        <v>2000</v>
      </c>
      <c r="G105" s="105">
        <f t="shared" si="6"/>
        <v>1</v>
      </c>
      <c r="H105" s="22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</row>
    <row r="106" spans="1:165" s="16" customFormat="1" ht="19.5" customHeight="1" thickTop="1">
      <c r="A106" s="106">
        <v>710</v>
      </c>
      <c r="B106" s="106"/>
      <c r="C106" s="107" t="s">
        <v>77</v>
      </c>
      <c r="D106" s="108"/>
      <c r="E106" s="108">
        <f t="shared" si="7"/>
        <v>2000</v>
      </c>
      <c r="F106" s="108">
        <f t="shared" si="7"/>
        <v>2000</v>
      </c>
      <c r="G106" s="109">
        <f t="shared" si="6"/>
        <v>1</v>
      </c>
      <c r="H106" s="22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</row>
    <row r="107" spans="1:165" s="16" customFormat="1" ht="19.5" customHeight="1">
      <c r="A107" s="98"/>
      <c r="B107" s="110">
        <v>71035</v>
      </c>
      <c r="C107" s="111" t="s">
        <v>78</v>
      </c>
      <c r="D107" s="112"/>
      <c r="E107" s="112">
        <f t="shared" si="7"/>
        <v>2000</v>
      </c>
      <c r="F107" s="112">
        <f t="shared" si="7"/>
        <v>2000</v>
      </c>
      <c r="G107" s="113">
        <f t="shared" si="6"/>
        <v>1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</row>
    <row r="108" spans="1:165" s="18" customFormat="1" ht="19.5" customHeight="1">
      <c r="A108" s="46"/>
      <c r="B108" s="46"/>
      <c r="C108" s="59" t="s">
        <v>79</v>
      </c>
      <c r="D108" s="99"/>
      <c r="E108" s="99">
        <v>2000</v>
      </c>
      <c r="F108" s="99">
        <v>2000</v>
      </c>
      <c r="G108" s="100">
        <f t="shared" si="6"/>
        <v>1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</row>
    <row r="109" spans="1:165" s="18" customFormat="1" ht="24.75" customHeight="1" thickBot="1">
      <c r="A109" s="46"/>
      <c r="B109" s="46"/>
      <c r="C109" s="114" t="s">
        <v>41</v>
      </c>
      <c r="D109" s="115">
        <f>D111+D116</f>
        <v>143100</v>
      </c>
      <c r="E109" s="115">
        <f>E111+E116</f>
        <v>462340</v>
      </c>
      <c r="F109" s="115">
        <f>F111+F116</f>
        <v>462340</v>
      </c>
      <c r="G109" s="116">
        <f t="shared" si="6"/>
        <v>1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</row>
    <row r="110" spans="1:165" s="18" customFormat="1" ht="19.5" customHeight="1">
      <c r="A110" s="46"/>
      <c r="B110" s="46"/>
      <c r="C110" s="117" t="s">
        <v>4</v>
      </c>
      <c r="D110" s="118"/>
      <c r="E110" s="118"/>
      <c r="F110" s="118"/>
      <c r="G110" s="119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</row>
    <row r="111" spans="1:165" s="5" customFormat="1" ht="19.5" customHeight="1" thickBot="1">
      <c r="A111" s="46"/>
      <c r="B111" s="46"/>
      <c r="C111" s="120" t="s">
        <v>40</v>
      </c>
      <c r="D111" s="121">
        <f aca="true" t="shared" si="8" ref="D111:E113">D112</f>
        <v>50000</v>
      </c>
      <c r="E111" s="121">
        <f t="shared" si="8"/>
        <v>50000</v>
      </c>
      <c r="F111" s="121">
        <f>F112</f>
        <v>50000</v>
      </c>
      <c r="G111" s="122">
        <f>F111/E111</f>
        <v>1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</row>
    <row r="112" spans="1:165" s="5" customFormat="1" ht="19.5" customHeight="1" thickTop="1">
      <c r="A112" s="95">
        <v>852</v>
      </c>
      <c r="B112" s="95"/>
      <c r="C112" s="123" t="s">
        <v>38</v>
      </c>
      <c r="D112" s="24">
        <f t="shared" si="8"/>
        <v>50000</v>
      </c>
      <c r="E112" s="24">
        <f t="shared" si="8"/>
        <v>50000</v>
      </c>
      <c r="F112" s="24">
        <f>F113</f>
        <v>50000</v>
      </c>
      <c r="G112" s="54">
        <f>F112/E112</f>
        <v>1</v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</row>
    <row r="113" spans="1:165" s="5" customFormat="1" ht="19.5" customHeight="1">
      <c r="A113" s="46"/>
      <c r="B113" s="110">
        <v>85203</v>
      </c>
      <c r="C113" s="124" t="s">
        <v>43</v>
      </c>
      <c r="D113" s="34">
        <f t="shared" si="8"/>
        <v>50000</v>
      </c>
      <c r="E113" s="34">
        <f t="shared" si="8"/>
        <v>50000</v>
      </c>
      <c r="F113" s="34">
        <f>F114</f>
        <v>50000</v>
      </c>
      <c r="G113" s="93">
        <f>F113/E113</f>
        <v>1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</row>
    <row r="114" spans="1:165" s="5" customFormat="1" ht="19.5" customHeight="1">
      <c r="A114" s="78"/>
      <c r="B114" s="78"/>
      <c r="C114" s="85" t="s">
        <v>42</v>
      </c>
      <c r="D114" s="35">
        <v>50000</v>
      </c>
      <c r="E114" s="35">
        <v>50000</v>
      </c>
      <c r="F114" s="35">
        <v>50000</v>
      </c>
      <c r="G114" s="67">
        <f>F114/E114</f>
        <v>1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</row>
    <row r="115" ht="19.5" customHeight="1">
      <c r="A115" s="137"/>
    </row>
    <row r="116" spans="1:165" s="5" customFormat="1" ht="28.5" customHeight="1" thickBot="1">
      <c r="A116" s="78"/>
      <c r="B116" s="78"/>
      <c r="C116" s="120" t="s">
        <v>17</v>
      </c>
      <c r="D116" s="121">
        <f>D120</f>
        <v>93100</v>
      </c>
      <c r="E116" s="121">
        <f>E120+E126+E117+E123</f>
        <v>412340</v>
      </c>
      <c r="F116" s="121">
        <f>F120+F126+F117+F123</f>
        <v>412340</v>
      </c>
      <c r="G116" s="122">
        <f aca="true" t="shared" si="9" ref="G116:G125">F116/E116</f>
        <v>1</v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</row>
    <row r="117" spans="1:7" ht="18.75" customHeight="1" thickTop="1">
      <c r="A117" s="95">
        <v>700</v>
      </c>
      <c r="B117" s="95"/>
      <c r="C117" s="95" t="s">
        <v>97</v>
      </c>
      <c r="D117" s="31"/>
      <c r="E117" s="31">
        <f>E118</f>
        <v>100000</v>
      </c>
      <c r="F117" s="31">
        <f>F118</f>
        <v>100000</v>
      </c>
      <c r="G117" s="86">
        <f t="shared" si="9"/>
        <v>1</v>
      </c>
    </row>
    <row r="118" spans="1:7" ht="18.75" customHeight="1">
      <c r="A118" s="79"/>
      <c r="B118" s="110">
        <v>70005</v>
      </c>
      <c r="C118" s="83" t="s">
        <v>26</v>
      </c>
      <c r="D118" s="125"/>
      <c r="E118" s="125">
        <f>E119</f>
        <v>100000</v>
      </c>
      <c r="F118" s="125">
        <f>F119</f>
        <v>100000</v>
      </c>
      <c r="G118" s="113">
        <f t="shared" si="9"/>
        <v>1</v>
      </c>
    </row>
    <row r="119" spans="1:240" ht="18.75" customHeight="1">
      <c r="A119" s="46"/>
      <c r="B119" s="79"/>
      <c r="C119" s="58" t="s">
        <v>98</v>
      </c>
      <c r="D119" s="99"/>
      <c r="E119" s="99">
        <v>100000</v>
      </c>
      <c r="F119" s="99">
        <v>100000</v>
      </c>
      <c r="G119" s="100">
        <f t="shared" si="9"/>
        <v>1</v>
      </c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</row>
    <row r="120" spans="1:7" ht="18.75" customHeight="1">
      <c r="A120" s="95">
        <v>754</v>
      </c>
      <c r="B120" s="95"/>
      <c r="C120" s="95" t="s">
        <v>18</v>
      </c>
      <c r="D120" s="96">
        <f aca="true" t="shared" si="10" ref="D120:F121">D121</f>
        <v>93100</v>
      </c>
      <c r="E120" s="96">
        <f t="shared" si="10"/>
        <v>178100</v>
      </c>
      <c r="F120" s="96">
        <f t="shared" si="10"/>
        <v>178100</v>
      </c>
      <c r="G120" s="97">
        <f t="shared" si="9"/>
        <v>1</v>
      </c>
    </row>
    <row r="121" spans="1:7" ht="18.75" customHeight="1">
      <c r="A121" s="79"/>
      <c r="B121" s="110">
        <v>75411</v>
      </c>
      <c r="C121" s="83" t="s">
        <v>20</v>
      </c>
      <c r="D121" s="125">
        <f t="shared" si="10"/>
        <v>93100</v>
      </c>
      <c r="E121" s="125">
        <f t="shared" si="10"/>
        <v>178100</v>
      </c>
      <c r="F121" s="125">
        <f t="shared" si="10"/>
        <v>178100</v>
      </c>
      <c r="G121" s="113">
        <f t="shared" si="9"/>
        <v>1</v>
      </c>
    </row>
    <row r="122" spans="1:240" ht="18.75" customHeight="1">
      <c r="A122" s="78"/>
      <c r="B122" s="127"/>
      <c r="C122" s="128" t="s">
        <v>19</v>
      </c>
      <c r="D122" s="129">
        <f>40000+53100</f>
        <v>93100</v>
      </c>
      <c r="E122" s="129">
        <f>113898+64202</f>
        <v>178100</v>
      </c>
      <c r="F122" s="135">
        <f>64202+113898</f>
        <v>178100</v>
      </c>
      <c r="G122" s="130">
        <f t="shared" si="9"/>
        <v>1</v>
      </c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</row>
    <row r="123" spans="1:7" ht="18.75" customHeight="1">
      <c r="A123" s="95">
        <v>851</v>
      </c>
      <c r="B123" s="95"/>
      <c r="C123" s="95" t="s">
        <v>100</v>
      </c>
      <c r="D123" s="96"/>
      <c r="E123" s="96">
        <f>E124</f>
        <v>14640</v>
      </c>
      <c r="F123" s="96">
        <f>F124</f>
        <v>14640</v>
      </c>
      <c r="G123" s="97">
        <f t="shared" si="9"/>
        <v>1</v>
      </c>
    </row>
    <row r="124" spans="1:7" ht="18.75" customHeight="1">
      <c r="A124" s="79"/>
      <c r="B124" s="110">
        <v>85141</v>
      </c>
      <c r="C124" s="83" t="s">
        <v>99</v>
      </c>
      <c r="D124" s="125"/>
      <c r="E124" s="125">
        <f>E125</f>
        <v>14640</v>
      </c>
      <c r="F124" s="125">
        <f>F125</f>
        <v>14640</v>
      </c>
      <c r="G124" s="113">
        <f t="shared" si="9"/>
        <v>1</v>
      </c>
    </row>
    <row r="125" spans="1:240" ht="18.75" customHeight="1">
      <c r="A125" s="46"/>
      <c r="B125" s="79"/>
      <c r="C125" s="58" t="s">
        <v>69</v>
      </c>
      <c r="D125" s="99"/>
      <c r="E125" s="99">
        <v>14640</v>
      </c>
      <c r="F125" s="99">
        <v>14640</v>
      </c>
      <c r="G125" s="100">
        <f t="shared" si="9"/>
        <v>1</v>
      </c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</row>
    <row r="126" spans="1:240" s="14" customFormat="1" ht="18.75" customHeight="1">
      <c r="A126" s="95">
        <v>852</v>
      </c>
      <c r="B126" s="95"/>
      <c r="C126" s="52" t="s">
        <v>38</v>
      </c>
      <c r="D126" s="96"/>
      <c r="E126" s="96">
        <f>E127</f>
        <v>119600</v>
      </c>
      <c r="F126" s="96">
        <f>F127</f>
        <v>119600</v>
      </c>
      <c r="G126" s="97">
        <f>F126/E126</f>
        <v>1</v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</row>
    <row r="127" spans="1:240" s="13" customFormat="1" ht="18.75" customHeight="1">
      <c r="A127" s="126"/>
      <c r="B127" s="110">
        <v>85203</v>
      </c>
      <c r="C127" s="69" t="s">
        <v>43</v>
      </c>
      <c r="D127" s="125"/>
      <c r="E127" s="125">
        <f>E128</f>
        <v>119600</v>
      </c>
      <c r="F127" s="125">
        <f>F128</f>
        <v>119600</v>
      </c>
      <c r="G127" s="113">
        <f>F127/E127</f>
        <v>1</v>
      </c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</row>
    <row r="128" spans="1:240" s="12" customFormat="1" ht="18.75" customHeight="1">
      <c r="A128" s="78"/>
      <c r="B128" s="127"/>
      <c r="C128" s="128" t="s">
        <v>42</v>
      </c>
      <c r="D128" s="129"/>
      <c r="E128" s="129">
        <v>119600</v>
      </c>
      <c r="F128" s="129">
        <v>119600</v>
      </c>
      <c r="G128" s="130">
        <f>F128/E128</f>
        <v>1</v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</row>
    <row r="129" ht="25.5" customHeight="1"/>
    <row r="130" ht="25.5" customHeight="1"/>
    <row r="131" ht="25.5" customHeight="1"/>
    <row r="132" spans="3:4" ht="12.75">
      <c r="C132" s="138" t="s">
        <v>105</v>
      </c>
      <c r="D132" s="139" t="s">
        <v>106</v>
      </c>
    </row>
    <row r="133" spans="3:4" ht="12.75">
      <c r="C133" s="138" t="s">
        <v>107</v>
      </c>
      <c r="D133" s="139" t="s">
        <v>108</v>
      </c>
    </row>
    <row r="134" spans="3:4" ht="12.75">
      <c r="C134" s="138"/>
      <c r="D134" s="139" t="s">
        <v>109</v>
      </c>
    </row>
    <row r="135" ht="25.5" customHeight="1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0.5" customHeight="1"/>
    <row r="147" ht="10.5" customHeight="1"/>
    <row r="148" ht="12.75"/>
    <row r="149" ht="12.75"/>
    <row r="150" ht="12.75"/>
    <row r="151" ht="12.75"/>
    <row r="152" ht="14.25" customHeight="1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  <row r="8183" ht="12.75"/>
    <row r="8184" ht="12.75"/>
    <row r="8185" ht="12.75"/>
    <row r="8186" ht="12.75"/>
    <row r="8187" ht="12.75"/>
    <row r="8188" ht="12.75"/>
    <row r="8189" ht="12.75"/>
    <row r="8190" ht="12.75"/>
    <row r="8191" ht="12.75"/>
    <row r="8192" ht="12.75"/>
    <row r="8193" ht="12.75"/>
    <row r="8194" ht="12.75"/>
    <row r="8195" ht="12.75"/>
    <row r="8196" ht="12.75"/>
    <row r="8197" ht="12.75"/>
    <row r="8198" ht="12.75"/>
    <row r="8199" ht="12.75"/>
    <row r="8200" ht="12.75"/>
    <row r="8201" ht="12.75"/>
    <row r="8202" ht="12.75"/>
    <row r="8203" ht="12.75"/>
    <row r="8204" ht="12.75"/>
    <row r="8205" ht="12.75"/>
    <row r="8206" ht="12.75"/>
    <row r="8207" ht="12.75"/>
    <row r="8208" ht="12.75"/>
    <row r="8209" ht="12.75"/>
    <row r="8210" ht="12.75"/>
    <row r="8211" ht="12.75"/>
    <row r="8212" ht="12.75"/>
    <row r="8213" ht="12.75"/>
    <row r="8214" ht="12.75"/>
    <row r="8215" ht="12.75"/>
    <row r="8216" ht="12.75"/>
    <row r="8217" ht="12.75"/>
    <row r="8218" ht="12.75"/>
    <row r="8219" ht="12.75"/>
    <row r="8220" ht="12.75"/>
    <row r="8221" ht="12.75"/>
    <row r="8222" ht="12.75"/>
    <row r="8223" ht="12.75"/>
    <row r="8224" ht="12.75"/>
    <row r="8225" ht="12.75"/>
    <row r="8226" ht="12.75"/>
    <row r="8227" ht="12.75"/>
    <row r="8228" ht="12.75"/>
    <row r="8229" ht="12.75"/>
    <row r="8230" ht="12.75"/>
    <row r="8231" ht="12.75"/>
    <row r="8232" ht="12.75"/>
    <row r="8233" ht="12.75"/>
    <row r="8234" ht="12.75"/>
    <row r="8235" ht="12.75"/>
    <row r="8236" ht="12.75"/>
    <row r="8237" ht="12.75"/>
    <row r="8238" ht="12.75"/>
    <row r="8239" ht="12.75"/>
    <row r="8240" ht="12.75"/>
    <row r="8241" ht="12.75"/>
    <row r="8242" ht="12.75"/>
    <row r="8243" ht="12.75"/>
    <row r="8244" ht="12.75"/>
    <row r="8245" ht="12.75"/>
    <row r="8246" ht="12.75"/>
    <row r="8247" ht="12.75"/>
    <row r="8248" ht="12.75"/>
    <row r="8249" ht="12.75"/>
    <row r="8250" ht="12.75"/>
    <row r="8251" ht="12.75"/>
    <row r="8252" ht="12.75"/>
    <row r="8253" ht="12.75"/>
    <row r="8254" ht="12.75"/>
    <row r="8255" ht="12.75"/>
    <row r="8256" ht="12.75"/>
    <row r="8257" ht="12.75"/>
    <row r="8258" ht="12.75"/>
    <row r="8259" ht="12.75"/>
    <row r="8260" ht="12.75"/>
    <row r="8261" ht="12.75"/>
    <row r="8262" ht="12.75"/>
    <row r="8263" ht="12.75"/>
    <row r="8264" ht="12.75"/>
    <row r="8265" ht="12.75"/>
    <row r="8266" ht="12.75"/>
    <row r="8267" ht="12.75"/>
    <row r="8268" ht="12.75"/>
    <row r="8269" ht="12.75"/>
    <row r="8270" ht="12.75"/>
    <row r="8271" ht="12.75"/>
    <row r="8272" ht="12.75"/>
    <row r="8273" ht="12.75"/>
    <row r="8274" ht="12.75"/>
    <row r="8275" ht="12.75"/>
    <row r="8276" ht="12.75"/>
    <row r="8277" ht="12.75"/>
    <row r="8278" ht="12.75"/>
    <row r="8279" ht="12.75"/>
    <row r="8280" ht="12.75"/>
    <row r="8281" ht="12.75"/>
    <row r="8282" ht="12.75"/>
    <row r="8283" ht="12.75"/>
    <row r="8284" ht="12.75"/>
    <row r="8285" ht="12.75"/>
    <row r="8286" ht="12.75"/>
    <row r="8287" ht="12.75"/>
    <row r="8288" ht="12.75"/>
    <row r="8289" ht="12.75"/>
    <row r="8290" ht="12.75"/>
    <row r="8291" ht="12.75"/>
    <row r="8292" ht="12.75"/>
    <row r="8293" ht="12.75"/>
    <row r="8294" ht="12.75"/>
    <row r="8295" ht="12.75"/>
    <row r="8296" ht="12.75"/>
    <row r="8297" ht="12.75"/>
    <row r="8298" ht="12.75"/>
    <row r="8299" ht="12.75"/>
    <row r="8300" ht="12.75"/>
    <row r="8301" ht="12.75"/>
    <row r="8302" ht="12.75"/>
    <row r="8303" ht="12.75"/>
    <row r="8304" ht="12.75"/>
    <row r="8305" ht="12.75"/>
    <row r="8306" ht="12.75"/>
    <row r="8307" ht="12.75"/>
    <row r="8308" ht="12.75"/>
    <row r="8309" ht="12.75"/>
    <row r="8310" ht="12.75"/>
    <row r="8311" ht="12.75"/>
    <row r="8312" ht="12.75"/>
    <row r="8313" ht="12.75"/>
    <row r="8314" ht="12.75"/>
    <row r="8315" ht="12.75"/>
    <row r="8316" ht="12.75"/>
    <row r="8317" ht="12.75"/>
    <row r="8318" ht="12.75"/>
    <row r="8319" ht="12.75"/>
    <row r="8320" ht="12.75"/>
    <row r="8321" ht="12.75"/>
    <row r="8322" ht="12.75"/>
    <row r="8323" ht="12.75"/>
    <row r="8324" ht="12.75"/>
    <row r="8325" ht="12.75"/>
    <row r="8326" ht="12.75"/>
    <row r="8327" ht="12.75"/>
    <row r="8328" ht="12.75"/>
    <row r="8329" ht="12.75"/>
    <row r="8330" ht="12.75"/>
    <row r="8331" ht="12.75"/>
    <row r="8332" ht="12.75"/>
    <row r="8333" ht="12.75"/>
    <row r="8334" ht="12.75"/>
    <row r="8335" ht="12.75"/>
    <row r="8336" ht="12.75"/>
    <row r="8337" ht="12.75"/>
    <row r="8338" ht="12.75"/>
    <row r="8339" ht="12.75"/>
    <row r="8340" ht="12.75"/>
    <row r="8341" ht="12.75"/>
    <row r="8342" ht="12.75"/>
    <row r="8343" ht="12.75"/>
    <row r="8344" ht="12.75"/>
    <row r="8345" ht="12.75"/>
    <row r="8346" ht="12.75"/>
    <row r="8347" ht="12.75"/>
    <row r="8348" ht="12.75"/>
    <row r="8349" ht="12.75"/>
    <row r="8350" ht="12.75"/>
    <row r="8351" ht="12.75"/>
    <row r="8352" ht="12.75"/>
    <row r="8353" ht="12.75"/>
    <row r="8354" ht="12.75"/>
    <row r="8355" ht="12.75"/>
    <row r="8356" ht="12.75"/>
    <row r="8357" ht="12.75"/>
    <row r="8358" ht="12.75"/>
    <row r="8359" ht="12.75"/>
    <row r="8360" ht="12.75"/>
    <row r="8361" ht="12.75"/>
    <row r="8362" ht="12.75"/>
    <row r="8363" ht="12.75"/>
    <row r="8364" ht="12.75"/>
    <row r="8365" ht="12.75"/>
    <row r="8366" ht="12.75"/>
    <row r="8367" ht="12.75"/>
    <row r="8368" ht="12.75"/>
    <row r="8369" ht="12.75"/>
    <row r="8370" ht="12.75"/>
    <row r="8371" ht="12.75"/>
    <row r="8372" ht="12.75"/>
    <row r="8373" ht="12.75"/>
    <row r="8374" ht="12.75"/>
    <row r="8375" ht="12.75"/>
    <row r="8376" ht="12.75"/>
    <row r="8377" ht="12.75"/>
    <row r="8378" ht="12.75"/>
    <row r="8379" ht="12.75"/>
    <row r="8380" ht="12.75"/>
    <row r="8381" ht="12.75"/>
    <row r="8382" ht="12.75"/>
    <row r="8383" ht="12.75"/>
    <row r="8384" ht="12.75"/>
    <row r="8385" ht="12.75"/>
    <row r="8386" ht="12.75"/>
    <row r="8387" ht="12.75"/>
    <row r="8388" ht="12.75"/>
    <row r="8389" ht="12.75"/>
    <row r="8390" ht="12.75"/>
    <row r="8391" ht="12.75"/>
    <row r="8392" ht="12.75"/>
    <row r="8393" ht="12.75"/>
    <row r="8394" ht="12.75"/>
    <row r="8395" ht="12.75"/>
    <row r="8396" ht="12.75"/>
    <row r="8397" ht="12.75"/>
    <row r="8398" ht="12.75"/>
    <row r="8399" ht="12.75"/>
    <row r="8400" ht="12.75"/>
    <row r="8401" ht="12.75"/>
    <row r="8402" ht="12.75"/>
    <row r="8403" ht="12.75"/>
    <row r="8404" ht="12.75"/>
    <row r="8405" ht="12.75"/>
    <row r="8406" ht="12.75"/>
    <row r="8407" ht="12.75"/>
    <row r="8408" ht="12.75"/>
    <row r="8409" ht="12.75"/>
    <row r="8410" ht="12.75"/>
    <row r="8411" ht="12.75"/>
    <row r="8412" ht="12.75"/>
    <row r="8413" ht="12.75"/>
    <row r="8414" ht="12.75"/>
    <row r="8415" ht="12.75"/>
    <row r="8416" ht="12.75"/>
    <row r="8417" ht="12.75"/>
    <row r="8418" ht="12.75"/>
    <row r="8419" ht="12.75"/>
    <row r="8420" ht="12.75"/>
    <row r="8421" ht="12.75"/>
    <row r="8422" ht="12.75"/>
    <row r="8423" ht="12.75"/>
    <row r="8424" ht="12.75"/>
    <row r="8425" ht="12.75"/>
    <row r="8426" ht="12.75"/>
    <row r="8427" ht="12.75"/>
    <row r="8428" ht="12.75"/>
    <row r="8429" ht="12.75"/>
    <row r="8430" ht="12.75"/>
    <row r="8431" ht="12.75"/>
    <row r="8432" ht="12.75"/>
    <row r="8433" ht="12.75"/>
    <row r="8434" ht="12.75"/>
    <row r="8435" ht="12.75"/>
    <row r="8436" ht="12.75"/>
    <row r="8437" ht="12.75"/>
    <row r="8438" ht="12.75"/>
    <row r="8439" ht="12.75"/>
    <row r="8440" ht="12.75"/>
    <row r="8441" ht="12.75"/>
    <row r="8442" ht="12.75"/>
    <row r="8443" ht="12.75"/>
    <row r="8444" ht="12.75"/>
    <row r="8445" ht="12.75"/>
    <row r="8446" ht="12.75"/>
    <row r="8447" ht="12.75"/>
    <row r="8448" ht="12.75"/>
    <row r="8449" ht="12.75"/>
    <row r="8450" ht="12.75"/>
    <row r="8451" ht="12.75"/>
    <row r="8452" ht="12.75"/>
    <row r="8453" ht="12.75"/>
    <row r="8454" ht="12.75"/>
    <row r="8455" ht="12.75"/>
    <row r="8456" ht="12.75"/>
    <row r="8457" ht="12.75"/>
    <row r="8458" ht="12.75"/>
    <row r="8459" ht="12.75"/>
    <row r="8460" ht="12.75"/>
    <row r="8461" ht="12.75"/>
    <row r="8462" ht="12.75"/>
    <row r="8463" ht="12.75"/>
    <row r="8464" ht="12.75"/>
    <row r="8465" ht="12.75"/>
    <row r="8466" ht="12.75"/>
    <row r="8467" ht="12.75"/>
    <row r="8468" ht="12.75"/>
    <row r="8469" ht="12.75"/>
    <row r="8470" ht="12.75"/>
    <row r="8471" ht="12.75"/>
    <row r="8472" ht="12.75"/>
    <row r="8473" ht="12.75"/>
    <row r="8474" ht="12.75"/>
    <row r="8475" ht="12.75"/>
    <row r="8476" ht="12.75"/>
    <row r="8477" ht="12.75"/>
    <row r="8478" ht="12.75"/>
    <row r="8479" ht="12.75"/>
    <row r="8480" ht="12.75"/>
    <row r="8481" ht="12.75"/>
    <row r="8482" ht="12.75"/>
    <row r="8483" ht="12.75"/>
    <row r="8484" ht="12.75"/>
    <row r="8485" ht="12.75"/>
    <row r="8486" ht="12.75"/>
    <row r="8487" ht="12.75"/>
    <row r="8488" ht="12.75"/>
    <row r="8489" ht="12.75"/>
    <row r="8490" ht="12.75"/>
    <row r="8491" ht="12.75"/>
    <row r="8492" ht="12.75"/>
    <row r="8493" ht="12.75"/>
    <row r="8494" ht="12.75"/>
    <row r="8495" ht="12.75"/>
    <row r="8496" ht="12.75"/>
    <row r="8497" ht="12.75"/>
    <row r="8498" ht="12.75"/>
    <row r="8499" ht="12.75"/>
    <row r="8500" ht="12.75"/>
    <row r="8501" ht="12.75"/>
    <row r="8502" ht="12.75"/>
    <row r="8503" ht="12.75"/>
    <row r="8504" ht="12.75"/>
    <row r="8505" ht="12.75"/>
  </sheetData>
  <printOptions horizontalCentered="1"/>
  <pageMargins left="0.79" right="0.5905511811023623" top="0.63" bottom="0.62" header="0.5118110236220472" footer="0.39"/>
  <pageSetup firstPageNumber="56" useFirstPageNumber="1" horizontalDpi="600" verticalDpi="6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4" sqref="B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2006-03-17T10:49:58Z</cp:lastPrinted>
  <dcterms:created xsi:type="dcterms:W3CDTF">2002-11-06T06:41:01Z</dcterms:created>
  <dcterms:modified xsi:type="dcterms:W3CDTF">2005-01-03T12:07:01Z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