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activeTab="0"/>
  </bookViews>
  <sheets>
    <sheet name="remonty" sheetId="1" r:id="rId1"/>
  </sheets>
  <definedNames>
    <definedName name="_xlnm.Print_Area" localSheetId="0">'remonty'!$A$1:$G$100</definedName>
    <definedName name="_xlnm.Print_Titles" localSheetId="0">'remonty'!$7:$7</definedName>
  </definedNames>
  <calcPr fullCalcOnLoad="1"/>
</workbook>
</file>

<file path=xl/sharedStrings.xml><?xml version="1.0" encoding="utf-8"?>
<sst xmlns="http://schemas.openxmlformats.org/spreadsheetml/2006/main" count="111" uniqueCount="99">
  <si>
    <t>w złotych</t>
  </si>
  <si>
    <t>Dział</t>
  </si>
  <si>
    <t>Rozdz.</t>
  </si>
  <si>
    <t xml:space="preserve">Nazwa: działu, rozdziału, zadania 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</si>
  <si>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</si>
  <si>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</si>
  <si>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</si>
  <si>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</si>
  <si>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</si>
  <si>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</si>
  <si>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</si>
  <si>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</si>
  <si>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</si>
  <si>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Administracja publiczna</t>
  </si>
  <si>
    <t>Urzędy miast i miast na prawach powiatu</t>
  </si>
  <si>
    <t>Kultura i ochrona dziedzictwa narodowego</t>
  </si>
  <si>
    <t>Ochrona i konserwacja zabytków</t>
  </si>
  <si>
    <t>bezzwrotna pomoc dla właścicieli budynków zabytkowych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</si>
  <si>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</si>
  <si>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</si>
  <si>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</si>
  <si>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</si>
  <si>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>Rady miast i miast na prawach powiatu</t>
  </si>
  <si>
    <t>remonty lokali jednostek pomocniczych miasta</t>
  </si>
  <si>
    <t>Oświata i wychowanie</t>
  </si>
  <si>
    <t>Gimnazja</t>
  </si>
  <si>
    <t>remonty szkół</t>
  </si>
  <si>
    <t>Licea ogólnokształcące</t>
  </si>
  <si>
    <t>Szkoły zawodowe</t>
  </si>
  <si>
    <t>Domy i ośrodki kultury, świetlice i kluby</t>
  </si>
  <si>
    <t>kamienica Grodzka 20</t>
  </si>
  <si>
    <t>remonty obiektów użytkowanych przez Urząd Miasta</t>
  </si>
  <si>
    <t>Remonty</t>
  </si>
  <si>
    <t>Gospodarka gruntami i nieruchomościami</t>
  </si>
  <si>
    <t>Szkoły podstawowe</t>
  </si>
  <si>
    <t>Gospodarka komunalna i ochrona środowiska</t>
  </si>
  <si>
    <t>Edukacyjna opieka wychowawcza</t>
  </si>
  <si>
    <t>Specjalne ośrodki szkolno-wychowawcze</t>
  </si>
  <si>
    <t xml:space="preserve">remonty obiektów </t>
  </si>
  <si>
    <t>Przedszkola</t>
  </si>
  <si>
    <t>remonty obiektów</t>
  </si>
  <si>
    <t>Internaty i bursy szkolne</t>
  </si>
  <si>
    <t>Oświetlenie ulic, placów i dróg</t>
  </si>
  <si>
    <t>remonty urządzeń oświetlenia</t>
  </si>
  <si>
    <t>remont pomieszczeń</t>
  </si>
  <si>
    <t>Placówki opiekuńczo-wychowawcze</t>
  </si>
  <si>
    <t>Domy pomocy społecznej</t>
  </si>
  <si>
    <t>Ośrodki wsparcia</t>
  </si>
  <si>
    <t>Żłobki</t>
  </si>
  <si>
    <t>remonty placówek opiekuńczo-wychowawczych</t>
  </si>
  <si>
    <t>remonty domów pomocy społecznej</t>
  </si>
  <si>
    <t>Ośrodki pomocy społecznej</t>
  </si>
  <si>
    <t>Pozostała działalność</t>
  </si>
  <si>
    <t>remonty pomieszczeń stołówek szkolnych</t>
  </si>
  <si>
    <t>Zadania ustawowo zlecone gminie</t>
  </si>
  <si>
    <t xml:space="preserve">   </t>
  </si>
  <si>
    <t xml:space="preserve">specjalistyczne prace konserwatorskie w budynkach w obrębie Starego Miasta </t>
  </si>
  <si>
    <t>Rady Miasta Lublin</t>
  </si>
  <si>
    <t>% 
6:5</t>
  </si>
  <si>
    <t>rewaloryzacja zabytków, z tego:</t>
  </si>
  <si>
    <t>Plan na 2004 rok 
wg uchwały budżetowej</t>
  </si>
  <si>
    <t>Plan na 2004 rok              po zmianach</t>
  </si>
  <si>
    <t>Wykonanie na          31 grudnia             2004 roku</t>
  </si>
  <si>
    <t xml:space="preserve">z dnia 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</si>
  <si>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</si>
  <si>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</si>
  <si>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</si>
  <si>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</si>
  <si>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remont filii Nr 21 Miejskiej Biblioteki Publicznej</t>
  </si>
  <si>
    <t>remonty zasobów komunalnych</t>
  </si>
  <si>
    <t>Straż Miejska</t>
  </si>
  <si>
    <t>Szkoły artystyczne</t>
  </si>
  <si>
    <t>remont szkoły</t>
  </si>
  <si>
    <t>Centra kształcenia ustawicznego i praktycznego oraz 
ośrodki dokształcania zawodowego</t>
  </si>
  <si>
    <t>Pomoc społeczna</t>
  </si>
  <si>
    <t>remonty obiektów Miejskiego Ośrodka Pomocy Rodzinie</t>
  </si>
  <si>
    <t>Jednostki specjalistycznego poradnictwa, mieszkania 
chronione i ośrodki interwencji kryzysowej</t>
  </si>
  <si>
    <t>Pozostałe zadania w zakresie polityki społecznej</t>
  </si>
  <si>
    <t>remonty obiektów żłobków</t>
  </si>
  <si>
    <t>Placówki wychowania pozaszkolnego</t>
  </si>
  <si>
    <t>Szkolne schroniska młodzieżowe</t>
  </si>
  <si>
    <t>remont obiektów Dzielnicowego Domu Kultury "Bronowice"</t>
  </si>
  <si>
    <t>Biblioteki</t>
  </si>
  <si>
    <t>remont Archikatedry Lubelskiej (dofinansowanie)</t>
  </si>
  <si>
    <t>Kultura fizyczna i sport</t>
  </si>
  <si>
    <t>Instytucje kultury fizycznej</t>
  </si>
  <si>
    <t>remont basenów odkrytych przy Al. Zygmuntowskich 4</t>
  </si>
  <si>
    <t>remont obiektu</t>
  </si>
  <si>
    <t>Pomoc dla repatriantów</t>
  </si>
  <si>
    <t>remont lokalu</t>
  </si>
  <si>
    <t>Załącznik nr 5</t>
  </si>
  <si>
    <t xml:space="preserve">do uchwały nr </t>
  </si>
  <si>
    <t>remont filii Miejskiej Biblioteki Publicznej im. H. Łopacińskiego</t>
  </si>
  <si>
    <r>
      <t xml:space="preserve">Zadania zlecone, </t>
    </r>
    <r>
      <rPr>
        <i/>
        <sz val="10"/>
        <rFont val="Arial CE"/>
        <family val="2"/>
      </rPr>
      <t>z tego:</t>
    </r>
  </si>
  <si>
    <t>SKARBNIK MIASTA LUBLIN</t>
  </si>
  <si>
    <t>PREZYDENT</t>
  </si>
  <si>
    <t>Miasta Lublin</t>
  </si>
  <si>
    <t>mgr Irena Szumlak</t>
  </si>
  <si>
    <t>Andrzej Pruszkowski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</si>
</sst>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ashed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4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3" borderId="6" xfId="0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left" wrapText="1"/>
    </xf>
    <xf numFmtId="3" fontId="2" fillId="3" borderId="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left" wrapText="1"/>
    </xf>
    <xf numFmtId="0" fontId="0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Font="1" applyBorder="1" applyAlignment="1">
      <alignment wrapText="1"/>
    </xf>
    <xf numFmtId="3" fontId="0" fillId="0" borderId="9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left" wrapText="1"/>
    </xf>
    <xf numFmtId="3" fontId="2" fillId="3" borderId="7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left" wrapText="1"/>
    </xf>
    <xf numFmtId="3" fontId="2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 wrapText="1"/>
    </xf>
    <xf numFmtId="3" fontId="0" fillId="2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0" fontId="0" fillId="0" borderId="6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10" fontId="2" fillId="2" borderId="3" xfId="0" applyNumberFormat="1" applyFont="1" applyFill="1" applyBorder="1" applyAlignment="1">
      <alignment/>
    </xf>
    <xf numFmtId="10" fontId="2" fillId="2" borderId="4" xfId="0" applyNumberFormat="1" applyFont="1" applyFill="1" applyBorder="1" applyAlignment="1">
      <alignment/>
    </xf>
    <xf numFmtId="10" fontId="5" fillId="2" borderId="5" xfId="0" applyNumberFormat="1" applyFont="1" applyFill="1" applyBorder="1" applyAlignment="1">
      <alignment/>
    </xf>
    <xf numFmtId="10" fontId="2" fillId="3" borderId="6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/>
    </xf>
    <xf numFmtId="10" fontId="2" fillId="3" borderId="6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/>
    </xf>
    <xf numFmtId="10" fontId="2" fillId="2" borderId="6" xfId="0" applyNumberFormat="1" applyFont="1" applyFill="1" applyBorder="1" applyAlignment="1">
      <alignment/>
    </xf>
    <xf numFmtId="10" fontId="2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10" fontId="2" fillId="3" borderId="7" xfId="0" applyNumberFormat="1" applyFont="1" applyFill="1" applyBorder="1" applyAlignment="1">
      <alignment/>
    </xf>
    <xf numFmtId="10" fontId="0" fillId="0" borderId="7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2" fillId="3" borderId="7" xfId="0" applyNumberFormat="1" applyFont="1" applyFill="1" applyBorder="1" applyAlignment="1">
      <alignment/>
    </xf>
    <xf numFmtId="10" fontId="0" fillId="0" borderId="7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left" wrapText="1"/>
    </xf>
    <xf numFmtId="3" fontId="2" fillId="0" borderId="7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10" fontId="0" fillId="2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10" fontId="0" fillId="0" borderId="6" xfId="0" applyNumberFormat="1" applyFont="1" applyBorder="1" applyAlignment="1">
      <alignment horizontal="right"/>
    </xf>
    <xf numFmtId="0" fontId="0" fillId="0" borderId="13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10" fontId="0" fillId="0" borderId="13" xfId="0" applyNumberFormat="1" applyFont="1" applyBorder="1" applyAlignment="1">
      <alignment horizontal="right"/>
    </xf>
    <xf numFmtId="10" fontId="2" fillId="0" borderId="6" xfId="0" applyNumberFormat="1" applyFont="1" applyBorder="1" applyAlignment="1">
      <alignment horizontal="right"/>
    </xf>
    <xf numFmtId="10" fontId="0" fillId="0" borderId="9" xfId="0" applyNumberFormat="1" applyFont="1" applyBorder="1" applyAlignment="1">
      <alignment horizontal="right"/>
    </xf>
    <xf numFmtId="0" fontId="2" fillId="3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3" fontId="0" fillId="0" borderId="4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0" fontId="0" fillId="3" borderId="7" xfId="0" applyFont="1" applyFill="1" applyBorder="1" applyAlignment="1">
      <alignment/>
    </xf>
    <xf numFmtId="3" fontId="2" fillId="3" borderId="6" xfId="0" applyNumberFormat="1" applyFont="1" applyFill="1" applyBorder="1" applyAlignment="1">
      <alignment horizontal="right"/>
    </xf>
    <xf numFmtId="10" fontId="2" fillId="3" borderId="6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3" fontId="5" fillId="0" borderId="5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/>
    </xf>
    <xf numFmtId="10" fontId="5" fillId="0" borderId="14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" fontId="0" fillId="4" borderId="7" xfId="0" applyNumberFormat="1" applyFont="1" applyFill="1" applyBorder="1" applyAlignment="1">
      <alignment/>
    </xf>
    <xf numFmtId="3" fontId="4" fillId="4" borderId="10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3" fontId="5" fillId="0" borderId="16" xfId="0" applyNumberFormat="1" applyFont="1" applyBorder="1" applyAlignment="1">
      <alignment/>
    </xf>
    <xf numFmtId="10" fontId="5" fillId="0" borderId="16" xfId="0" applyNumberFormat="1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75" zoomScaleNormal="75" zoomScaleSheetLayoutView="75" workbookViewId="0" topLeftCell="A1">
      <selection activeCell="O28" sqref="O28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5.125" style="1" customWidth="1"/>
    <col min="4" max="6" width="19.625" style="1" customWidth="1"/>
    <col min="7" max="7" width="16.75390625" style="1" customWidth="1"/>
    <col min="8" max="16384" width="7.875" style="1" customWidth="1"/>
  </cols>
  <sheetData>
    <row r="1" ht="13.5" customHeight="1">
      <c r="F1" s="92" t="s">
        <v>90</v>
      </c>
    </row>
    <row r="2" spans="3:6" ht="15" customHeight="1">
      <c r="C2" s="2" t="s">
        <v>32</v>
      </c>
      <c r="F2" s="92" t="s">
        <v>91</v>
      </c>
    </row>
    <row r="3" ht="13.5" customHeight="1">
      <c r="F3" s="92" t="s">
        <v>57</v>
      </c>
    </row>
    <row r="4" ht="13.5" customHeight="1">
      <c r="F4" s="92" t="s">
        <v>63</v>
      </c>
    </row>
    <row r="5" ht="13.5" customHeight="1" thickBot="1">
      <c r="G5" s="93" t="s">
        <v>0</v>
      </c>
    </row>
    <row r="6" spans="1:7" ht="46.5" customHeight="1" thickBot="1" thickTop="1">
      <c r="A6" s="81" t="s">
        <v>1</v>
      </c>
      <c r="B6" s="81" t="s">
        <v>2</v>
      </c>
      <c r="C6" s="82" t="s">
        <v>3</v>
      </c>
      <c r="D6" s="83" t="s">
        <v>60</v>
      </c>
      <c r="E6" s="83" t="s">
        <v>61</v>
      </c>
      <c r="F6" s="83" t="s">
        <v>62</v>
      </c>
      <c r="G6" s="83" t="s">
        <v>58</v>
      </c>
    </row>
    <row r="7" spans="1:7" ht="14.25" customHeight="1" thickBot="1" thickTop="1">
      <c r="A7" s="3">
        <v>1</v>
      </c>
      <c r="B7" s="3">
        <v>2</v>
      </c>
      <c r="C7" s="3">
        <v>3</v>
      </c>
      <c r="D7" s="4">
        <v>4</v>
      </c>
      <c r="E7" s="4">
        <v>5</v>
      </c>
      <c r="F7" s="4">
        <v>6</v>
      </c>
      <c r="G7" s="4">
        <v>7</v>
      </c>
    </row>
    <row r="8" spans="1:7" ht="22.5" customHeight="1" thickBot="1" thickTop="1">
      <c r="A8" s="5"/>
      <c r="B8" s="5"/>
      <c r="C8" s="6" t="s">
        <v>4</v>
      </c>
      <c r="D8" s="7">
        <f>D10+D89</f>
        <v>10886000</v>
      </c>
      <c r="E8" s="7">
        <f>E10+E89</f>
        <v>10713301</v>
      </c>
      <c r="F8" s="7">
        <f>F10+F89</f>
        <v>10298008</v>
      </c>
      <c r="G8" s="65">
        <f>F8/E8</f>
        <v>0.9612357573076683</v>
      </c>
    </row>
    <row r="9" spans="1:7" ht="12" customHeight="1">
      <c r="A9" s="8"/>
      <c r="B9" s="8"/>
      <c r="C9" s="9" t="s">
        <v>5</v>
      </c>
      <c r="D9" s="10"/>
      <c r="E9" s="10"/>
      <c r="F9" s="10"/>
      <c r="G9" s="66"/>
    </row>
    <row r="10" spans="1:7" s="14" customFormat="1" ht="21.75" customHeight="1" thickBot="1">
      <c r="A10" s="11"/>
      <c r="B10" s="11"/>
      <c r="C10" s="12" t="s">
        <v>6</v>
      </c>
      <c r="D10" s="13">
        <f>D11+D16+D27+D32+D35+D50+D59+D62+D73+D76+D86</f>
        <v>10716000</v>
      </c>
      <c r="E10" s="13">
        <f>E11+E16+E27+E32+E35+E50+E59+E62+E73+E76+E86</f>
        <v>10443061</v>
      </c>
      <c r="F10" s="13">
        <f>F11+F16+F27+F32+F35+F50+F59+F62+F73+F76+F86</f>
        <v>10027768</v>
      </c>
      <c r="G10" s="67">
        <f aca="true" t="shared" si="0" ref="G10:G64">F10/E10</f>
        <v>0.9602326367719196</v>
      </c>
    </row>
    <row r="11" spans="1:7" ht="19.5" customHeight="1" thickTop="1">
      <c r="A11" s="15">
        <v>600</v>
      </c>
      <c r="B11" s="15"/>
      <c r="C11" s="15" t="s">
        <v>7</v>
      </c>
      <c r="D11" s="16">
        <f>D12+D14</f>
        <v>2900000</v>
      </c>
      <c r="E11" s="16">
        <f>E12+E14</f>
        <v>2053700</v>
      </c>
      <c r="F11" s="16">
        <f>F12+F14</f>
        <v>1801217</v>
      </c>
      <c r="G11" s="68">
        <f t="shared" si="0"/>
        <v>0.8770594536689876</v>
      </c>
    </row>
    <row r="12" spans="1:7" ht="19.5" customHeight="1">
      <c r="A12" s="8"/>
      <c r="B12" s="17">
        <v>60015</v>
      </c>
      <c r="C12" s="17" t="s">
        <v>8</v>
      </c>
      <c r="D12" s="18">
        <f>D13</f>
        <v>2200000</v>
      </c>
      <c r="E12" s="18">
        <f>E13</f>
        <v>1473700</v>
      </c>
      <c r="F12" s="18">
        <f>F13</f>
        <v>1426524</v>
      </c>
      <c r="G12" s="69">
        <f t="shared" si="0"/>
        <v>0.9679880572708149</v>
      </c>
    </row>
    <row r="13" spans="1:7" ht="19.5" customHeight="1">
      <c r="A13" s="27"/>
      <c r="B13" s="44"/>
      <c r="C13" s="47" t="s">
        <v>9</v>
      </c>
      <c r="D13" s="45">
        <v>2200000</v>
      </c>
      <c r="E13" s="45">
        <v>1473700</v>
      </c>
      <c r="F13" s="45">
        <v>1426524</v>
      </c>
      <c r="G13" s="80">
        <f t="shared" si="0"/>
        <v>0.9679880572708149</v>
      </c>
    </row>
    <row r="14" spans="1:7" ht="19.5" customHeight="1">
      <c r="A14" s="27"/>
      <c r="B14" s="33">
        <v>60016</v>
      </c>
      <c r="C14" s="33" t="s">
        <v>10</v>
      </c>
      <c r="D14" s="43">
        <f>D15</f>
        <v>700000</v>
      </c>
      <c r="E14" s="43">
        <f>E15</f>
        <v>580000</v>
      </c>
      <c r="F14" s="43">
        <f>F15</f>
        <v>374693</v>
      </c>
      <c r="G14" s="69">
        <f t="shared" si="0"/>
        <v>0.6460224137931034</v>
      </c>
    </row>
    <row r="15" spans="1:7" ht="19.5" customHeight="1">
      <c r="A15" s="34"/>
      <c r="B15" s="34"/>
      <c r="C15" s="47" t="s">
        <v>9</v>
      </c>
      <c r="D15" s="45">
        <v>700000</v>
      </c>
      <c r="E15" s="45">
        <v>580000</v>
      </c>
      <c r="F15" s="45">
        <v>374693</v>
      </c>
      <c r="G15" s="80">
        <f t="shared" si="0"/>
        <v>0.6460224137931034</v>
      </c>
    </row>
    <row r="16" spans="1:7" ht="19.5" customHeight="1">
      <c r="A16" s="21">
        <v>700</v>
      </c>
      <c r="B16" s="21"/>
      <c r="C16" s="22" t="s">
        <v>11</v>
      </c>
      <c r="D16" s="23">
        <f>D17+D24</f>
        <v>4180000</v>
      </c>
      <c r="E16" s="23">
        <f>E17+E24</f>
        <v>4304000</v>
      </c>
      <c r="F16" s="23">
        <f>SUM(F17+F24)</f>
        <v>4279089</v>
      </c>
      <c r="G16" s="70">
        <f t="shared" si="0"/>
        <v>0.9942121282527882</v>
      </c>
    </row>
    <row r="17" spans="1:7" ht="19.5" customHeight="1">
      <c r="A17" s="24"/>
      <c r="B17" s="25">
        <v>70001</v>
      </c>
      <c r="C17" s="26" t="s">
        <v>12</v>
      </c>
      <c r="D17" s="18">
        <f>SUM(D18:D23)</f>
        <v>4000000</v>
      </c>
      <c r="E17" s="18">
        <f>SUM(E18:E23)</f>
        <v>4000000</v>
      </c>
      <c r="F17" s="18">
        <f>SUM(F18:F23)</f>
        <v>4000000</v>
      </c>
      <c r="G17" s="105">
        <f t="shared" si="0"/>
        <v>1</v>
      </c>
    </row>
    <row r="18" spans="1:7" ht="32.25" customHeight="1">
      <c r="A18" s="27"/>
      <c r="B18" s="28"/>
      <c r="C18" s="98" t="s">
        <v>56</v>
      </c>
      <c r="D18" s="99">
        <v>30000</v>
      </c>
      <c r="E18" s="99">
        <v>24500</v>
      </c>
      <c r="F18" s="99">
        <v>24500</v>
      </c>
      <c r="G18" s="104">
        <f t="shared" si="0"/>
        <v>1</v>
      </c>
    </row>
    <row r="19" spans="1:7" ht="19.5" customHeight="1">
      <c r="A19" s="27"/>
      <c r="B19" s="28"/>
      <c r="C19" s="29" t="s">
        <v>68</v>
      </c>
      <c r="D19" s="30">
        <v>70000</v>
      </c>
      <c r="E19" s="30">
        <v>75500</v>
      </c>
      <c r="F19" s="30">
        <v>75500</v>
      </c>
      <c r="G19" s="106">
        <f t="shared" si="0"/>
        <v>1</v>
      </c>
    </row>
    <row r="20" spans="1:7" ht="19.5" customHeight="1">
      <c r="A20" s="8"/>
      <c r="B20" s="8"/>
      <c r="C20" s="100" t="s">
        <v>64</v>
      </c>
      <c r="D20" s="101">
        <v>1740000</v>
      </c>
      <c r="E20" s="101">
        <v>1204563</v>
      </c>
      <c r="F20" s="101">
        <v>1204563</v>
      </c>
      <c r="G20" s="102">
        <f t="shared" si="0"/>
        <v>1</v>
      </c>
    </row>
    <row r="21" spans="1:7" ht="19.5" customHeight="1">
      <c r="A21" s="8"/>
      <c r="B21" s="8"/>
      <c r="C21" s="103" t="s">
        <v>65</v>
      </c>
      <c r="D21" s="101">
        <v>1540000</v>
      </c>
      <c r="E21" s="101">
        <v>1562382</v>
      </c>
      <c r="F21" s="101">
        <v>1562382</v>
      </c>
      <c r="G21" s="102">
        <f t="shared" si="0"/>
        <v>1</v>
      </c>
    </row>
    <row r="22" spans="1:7" ht="19.5" customHeight="1">
      <c r="A22" s="8"/>
      <c r="B22" s="8"/>
      <c r="C22" s="103" t="s">
        <v>66</v>
      </c>
      <c r="D22" s="32">
        <v>120000</v>
      </c>
      <c r="E22" s="32">
        <v>152141</v>
      </c>
      <c r="F22" s="32">
        <v>152141</v>
      </c>
      <c r="G22" s="102">
        <f t="shared" si="0"/>
        <v>1</v>
      </c>
    </row>
    <row r="23" spans="1:7" ht="19.5" customHeight="1">
      <c r="A23" s="8"/>
      <c r="B23" s="8"/>
      <c r="C23" s="63" t="s">
        <v>67</v>
      </c>
      <c r="D23" s="35">
        <v>500000</v>
      </c>
      <c r="E23" s="35">
        <v>980914</v>
      </c>
      <c r="F23" s="35">
        <v>980914</v>
      </c>
      <c r="G23" s="97">
        <f t="shared" si="0"/>
        <v>1</v>
      </c>
    </row>
    <row r="24" spans="1:7" ht="19.5" customHeight="1">
      <c r="A24" s="8"/>
      <c r="B24" s="85">
        <v>70005</v>
      </c>
      <c r="C24" s="54" t="s">
        <v>33</v>
      </c>
      <c r="D24" s="18">
        <f>D25</f>
        <v>180000</v>
      </c>
      <c r="E24" s="18">
        <f>E25</f>
        <v>304000</v>
      </c>
      <c r="F24" s="18">
        <f>F25</f>
        <v>279089</v>
      </c>
      <c r="G24" s="69">
        <f t="shared" si="0"/>
        <v>0.9180559210526316</v>
      </c>
    </row>
    <row r="25" spans="1:7" ht="19.5" customHeight="1">
      <c r="A25" s="20"/>
      <c r="B25" s="20"/>
      <c r="C25" s="53" t="s">
        <v>69</v>
      </c>
      <c r="D25" s="35">
        <v>180000</v>
      </c>
      <c r="E25" s="35">
        <v>304000</v>
      </c>
      <c r="F25" s="35">
        <v>279089</v>
      </c>
      <c r="G25" s="71">
        <f t="shared" si="0"/>
        <v>0.9180559210526316</v>
      </c>
    </row>
    <row r="26" spans="1:7" ht="41.25" customHeight="1">
      <c r="A26" s="127"/>
      <c r="B26" s="127"/>
      <c r="C26" s="128"/>
      <c r="D26" s="129"/>
      <c r="E26" s="129"/>
      <c r="F26" s="129"/>
      <c r="G26" s="130"/>
    </row>
    <row r="27" spans="1:7" ht="19.5" customHeight="1">
      <c r="A27" s="21">
        <v>750</v>
      </c>
      <c r="B27" s="21"/>
      <c r="C27" s="22" t="s">
        <v>13</v>
      </c>
      <c r="D27" s="16">
        <f>D30+D28</f>
        <v>510000</v>
      </c>
      <c r="E27" s="16">
        <f>E30+E28</f>
        <v>591900</v>
      </c>
      <c r="F27" s="16">
        <f>F30+F28</f>
        <v>466282</v>
      </c>
      <c r="G27" s="68">
        <f t="shared" si="0"/>
        <v>0.7877715830376752</v>
      </c>
    </row>
    <row r="28" spans="1:7" ht="19.5" customHeight="1">
      <c r="A28" s="27"/>
      <c r="B28" s="33">
        <v>75022</v>
      </c>
      <c r="C28" s="33" t="s">
        <v>22</v>
      </c>
      <c r="D28" s="18">
        <f>D29</f>
        <v>10000</v>
      </c>
      <c r="E28" s="18">
        <f>E29</f>
        <v>3900</v>
      </c>
      <c r="F28" s="122"/>
      <c r="G28" s="72"/>
    </row>
    <row r="29" spans="1:7" ht="19.5" customHeight="1">
      <c r="A29" s="27"/>
      <c r="B29" s="34"/>
      <c r="C29" s="51" t="s">
        <v>23</v>
      </c>
      <c r="D29" s="35">
        <v>10000</v>
      </c>
      <c r="E29" s="35">
        <v>3900</v>
      </c>
      <c r="F29" s="123"/>
      <c r="G29" s="91"/>
    </row>
    <row r="30" spans="1:7" ht="19.5" customHeight="1">
      <c r="A30" s="27"/>
      <c r="B30" s="33">
        <v>75023</v>
      </c>
      <c r="C30" s="33" t="s">
        <v>14</v>
      </c>
      <c r="D30" s="18">
        <f>D31</f>
        <v>500000</v>
      </c>
      <c r="E30" s="18">
        <f>E31</f>
        <v>588000</v>
      </c>
      <c r="F30" s="18">
        <f>F31</f>
        <v>466282</v>
      </c>
      <c r="G30" s="69">
        <f t="shared" si="0"/>
        <v>0.7929965986394558</v>
      </c>
    </row>
    <row r="31" spans="1:7" ht="19.5" customHeight="1">
      <c r="A31" s="34"/>
      <c r="B31" s="34"/>
      <c r="C31" s="51" t="s">
        <v>31</v>
      </c>
      <c r="D31" s="35">
        <v>500000</v>
      </c>
      <c r="E31" s="35">
        <v>588000</v>
      </c>
      <c r="F31" s="35">
        <v>466282</v>
      </c>
      <c r="G31" s="71">
        <f t="shared" si="0"/>
        <v>0.7929965986394558</v>
      </c>
    </row>
    <row r="32" spans="1:7" ht="19.5" customHeight="1">
      <c r="A32" s="21">
        <v>754</v>
      </c>
      <c r="B32" s="21"/>
      <c r="C32" s="107" t="s">
        <v>19</v>
      </c>
      <c r="D32" s="16"/>
      <c r="E32" s="16">
        <f>E33</f>
        <v>20000</v>
      </c>
      <c r="F32" s="16">
        <f>F33</f>
        <v>19886</v>
      </c>
      <c r="G32" s="68">
        <f>F32/E32</f>
        <v>0.9943</v>
      </c>
    </row>
    <row r="33" spans="1:7" ht="19.5" customHeight="1">
      <c r="A33" s="24"/>
      <c r="B33" s="33">
        <v>75416</v>
      </c>
      <c r="C33" s="50" t="s">
        <v>70</v>
      </c>
      <c r="D33" s="18"/>
      <c r="E33" s="18">
        <f>E34</f>
        <v>20000</v>
      </c>
      <c r="F33" s="18">
        <f>F34</f>
        <v>19886</v>
      </c>
      <c r="G33" s="69">
        <f>F33/E33</f>
        <v>0.9943</v>
      </c>
    </row>
    <row r="34" spans="1:7" ht="19.5" customHeight="1">
      <c r="A34" s="34"/>
      <c r="B34" s="34"/>
      <c r="C34" s="51" t="s">
        <v>44</v>
      </c>
      <c r="D34" s="35"/>
      <c r="E34" s="35">
        <v>20000</v>
      </c>
      <c r="F34" s="35">
        <v>19886</v>
      </c>
      <c r="G34" s="71">
        <f>F34/E34</f>
        <v>0.9943</v>
      </c>
    </row>
    <row r="35" spans="1:7" ht="19.5" customHeight="1">
      <c r="A35" s="21">
        <v>801</v>
      </c>
      <c r="B35" s="21"/>
      <c r="C35" s="22" t="s">
        <v>24</v>
      </c>
      <c r="D35" s="16">
        <f>D36+D40+D42+D44+D38</f>
        <v>2113000</v>
      </c>
      <c r="E35" s="16">
        <f>E36+E40+E42+E44+E38+E46+E48</f>
        <v>1942468</v>
      </c>
      <c r="F35" s="16">
        <f>F36+F38+F40+F42+F44+F46+F48</f>
        <v>1940374</v>
      </c>
      <c r="G35" s="68">
        <f t="shared" si="0"/>
        <v>0.9989219899632839</v>
      </c>
    </row>
    <row r="36" spans="1:7" ht="19.5" customHeight="1">
      <c r="A36" s="55"/>
      <c r="B36" s="56">
        <v>80101</v>
      </c>
      <c r="C36" s="57" t="s">
        <v>34</v>
      </c>
      <c r="D36" s="58">
        <f>D37</f>
        <v>790000</v>
      </c>
      <c r="E36" s="58">
        <f>E37</f>
        <v>713859</v>
      </c>
      <c r="F36" s="58">
        <f>F37</f>
        <v>713121</v>
      </c>
      <c r="G36" s="72">
        <f t="shared" si="0"/>
        <v>0.9989661823973642</v>
      </c>
    </row>
    <row r="37" spans="1:7" ht="19.5" customHeight="1">
      <c r="A37" s="55"/>
      <c r="B37" s="56"/>
      <c r="C37" s="59" t="s">
        <v>26</v>
      </c>
      <c r="D37" s="60">
        <v>790000</v>
      </c>
      <c r="E37" s="60">
        <v>713859</v>
      </c>
      <c r="F37" s="60">
        <v>713121</v>
      </c>
      <c r="G37" s="91">
        <f t="shared" si="0"/>
        <v>0.9989661823973642</v>
      </c>
    </row>
    <row r="38" spans="1:7" ht="19.5" customHeight="1">
      <c r="A38" s="55"/>
      <c r="B38" s="56">
        <v>80104</v>
      </c>
      <c r="C38" s="57" t="s">
        <v>39</v>
      </c>
      <c r="D38" s="58"/>
      <c r="E38" s="58">
        <f>E39</f>
        <v>215877</v>
      </c>
      <c r="F38" s="58">
        <f>F39</f>
        <v>214907</v>
      </c>
      <c r="G38" s="72">
        <f>F38/E38</f>
        <v>0.9955067005748643</v>
      </c>
    </row>
    <row r="39" spans="1:7" ht="19.5" customHeight="1">
      <c r="A39" s="55"/>
      <c r="B39" s="108"/>
      <c r="C39" s="59" t="s">
        <v>40</v>
      </c>
      <c r="D39" s="60"/>
      <c r="E39" s="60">
        <v>215877</v>
      </c>
      <c r="F39" s="60">
        <v>214907</v>
      </c>
      <c r="G39" s="91">
        <f>F39/E39</f>
        <v>0.9955067005748643</v>
      </c>
    </row>
    <row r="40" spans="1:7" ht="19.5" customHeight="1">
      <c r="A40" s="27"/>
      <c r="B40" s="33">
        <v>80110</v>
      </c>
      <c r="C40" s="33" t="s">
        <v>25</v>
      </c>
      <c r="D40" s="43">
        <f>D41</f>
        <v>923000</v>
      </c>
      <c r="E40" s="43">
        <f>E41</f>
        <v>529996</v>
      </c>
      <c r="F40" s="43">
        <f>F41</f>
        <v>529853</v>
      </c>
      <c r="G40" s="73">
        <f t="shared" si="0"/>
        <v>0.999730186642918</v>
      </c>
    </row>
    <row r="41" spans="1:7" ht="19.5" customHeight="1">
      <c r="A41" s="27"/>
      <c r="B41" s="34"/>
      <c r="C41" s="51" t="s">
        <v>26</v>
      </c>
      <c r="D41" s="52">
        <v>923000</v>
      </c>
      <c r="E41" s="52">
        <v>529996</v>
      </c>
      <c r="F41" s="52">
        <v>529853</v>
      </c>
      <c r="G41" s="74">
        <f t="shared" si="0"/>
        <v>0.999730186642918</v>
      </c>
    </row>
    <row r="42" spans="1:7" ht="19.5" customHeight="1">
      <c r="A42" s="27"/>
      <c r="B42" s="33">
        <v>80120</v>
      </c>
      <c r="C42" s="50" t="s">
        <v>27</v>
      </c>
      <c r="D42" s="43">
        <f>D43</f>
        <v>400000</v>
      </c>
      <c r="E42" s="43">
        <f>E43</f>
        <v>355103</v>
      </c>
      <c r="F42" s="43">
        <f>F43</f>
        <v>355063</v>
      </c>
      <c r="G42" s="73">
        <f t="shared" si="0"/>
        <v>0.9998873566261056</v>
      </c>
    </row>
    <row r="43" spans="1:7" ht="19.5" customHeight="1">
      <c r="A43" s="27"/>
      <c r="B43" s="34"/>
      <c r="C43" s="51" t="s">
        <v>26</v>
      </c>
      <c r="D43" s="52">
        <v>400000</v>
      </c>
      <c r="E43" s="52">
        <v>355103</v>
      </c>
      <c r="F43" s="52">
        <v>355063</v>
      </c>
      <c r="G43" s="74">
        <f t="shared" si="0"/>
        <v>0.9998873566261056</v>
      </c>
    </row>
    <row r="44" spans="1:7" ht="19.5" customHeight="1">
      <c r="A44" s="27"/>
      <c r="B44" s="33">
        <v>80130</v>
      </c>
      <c r="C44" s="50" t="s">
        <v>28</v>
      </c>
      <c r="D44" s="43"/>
      <c r="E44" s="43">
        <f>E45</f>
        <v>110973</v>
      </c>
      <c r="F44" s="43">
        <f>F45</f>
        <v>110773</v>
      </c>
      <c r="G44" s="73">
        <f t="shared" si="0"/>
        <v>0.9981977598154506</v>
      </c>
    </row>
    <row r="45" spans="1:7" ht="19.5" customHeight="1">
      <c r="A45" s="27"/>
      <c r="B45" s="34"/>
      <c r="C45" s="51" t="s">
        <v>26</v>
      </c>
      <c r="D45" s="52"/>
      <c r="E45" s="52">
        <v>110973</v>
      </c>
      <c r="F45" s="52">
        <v>110773</v>
      </c>
      <c r="G45" s="74">
        <f t="shared" si="0"/>
        <v>0.9981977598154506</v>
      </c>
    </row>
    <row r="46" spans="1:7" ht="19.5" customHeight="1">
      <c r="A46" s="27"/>
      <c r="B46" s="33">
        <v>80132</v>
      </c>
      <c r="C46" s="50" t="s">
        <v>71</v>
      </c>
      <c r="D46" s="43"/>
      <c r="E46" s="43">
        <f>E47</f>
        <v>660</v>
      </c>
      <c r="F46" s="43">
        <f>F47</f>
        <v>657</v>
      </c>
      <c r="G46" s="73">
        <f>F46/E46</f>
        <v>0.9954545454545455</v>
      </c>
    </row>
    <row r="47" spans="1:7" ht="19.5" customHeight="1">
      <c r="A47" s="27"/>
      <c r="B47" s="34"/>
      <c r="C47" s="51" t="s">
        <v>72</v>
      </c>
      <c r="D47" s="52"/>
      <c r="E47" s="52">
        <v>660</v>
      </c>
      <c r="F47" s="52">
        <v>657</v>
      </c>
      <c r="G47" s="74">
        <f>F47/E47</f>
        <v>0.9954545454545455</v>
      </c>
    </row>
    <row r="48" spans="1:7" ht="25.5" customHeight="1">
      <c r="A48" s="27"/>
      <c r="B48" s="33">
        <v>80140</v>
      </c>
      <c r="C48" s="26" t="s">
        <v>73</v>
      </c>
      <c r="D48" s="43"/>
      <c r="E48" s="43">
        <f>E49</f>
        <v>16000</v>
      </c>
      <c r="F48" s="43">
        <f>F49</f>
        <v>16000</v>
      </c>
      <c r="G48" s="73">
        <f>F48/E48</f>
        <v>1</v>
      </c>
    </row>
    <row r="49" spans="1:7" ht="19.5" customHeight="1">
      <c r="A49" s="34"/>
      <c r="B49" s="34"/>
      <c r="C49" s="51" t="s">
        <v>26</v>
      </c>
      <c r="D49" s="52"/>
      <c r="E49" s="52">
        <v>16000</v>
      </c>
      <c r="F49" s="52">
        <v>16000</v>
      </c>
      <c r="G49" s="74">
        <f>F49/E49</f>
        <v>1</v>
      </c>
    </row>
    <row r="50" spans="1:7" ht="19.5" customHeight="1">
      <c r="A50" s="61">
        <v>852</v>
      </c>
      <c r="B50" s="61"/>
      <c r="C50" s="84" t="s">
        <v>74</v>
      </c>
      <c r="D50" s="62">
        <f>D51+D53+D55+D57</f>
        <v>73000</v>
      </c>
      <c r="E50" s="62">
        <f>E51+E53+E55+E57</f>
        <v>219317</v>
      </c>
      <c r="F50" s="62">
        <f>F51+F53+F55+F57</f>
        <v>218893</v>
      </c>
      <c r="G50" s="68">
        <f t="shared" si="0"/>
        <v>0.9980667253336495</v>
      </c>
    </row>
    <row r="51" spans="1:7" ht="19.5" customHeight="1">
      <c r="A51" s="27"/>
      <c r="B51" s="33">
        <v>85201</v>
      </c>
      <c r="C51" s="50" t="s">
        <v>45</v>
      </c>
      <c r="D51" s="43"/>
      <c r="E51" s="43">
        <f>SUM(E52)</f>
        <v>14892</v>
      </c>
      <c r="F51" s="43">
        <f>1434+13034</f>
        <v>14468</v>
      </c>
      <c r="G51" s="73">
        <f t="shared" si="0"/>
        <v>0.9715283373623422</v>
      </c>
    </row>
    <row r="52" spans="1:7" ht="19.5" customHeight="1">
      <c r="A52" s="34"/>
      <c r="B52" s="34"/>
      <c r="C52" s="51" t="s">
        <v>49</v>
      </c>
      <c r="D52" s="52"/>
      <c r="E52" s="52">
        <v>14892</v>
      </c>
      <c r="F52" s="52">
        <v>14468</v>
      </c>
      <c r="G52" s="74">
        <f t="shared" si="0"/>
        <v>0.9715283373623422</v>
      </c>
    </row>
    <row r="53" spans="1:7" ht="19.5" customHeight="1">
      <c r="A53" s="27"/>
      <c r="B53" s="33">
        <v>85202</v>
      </c>
      <c r="C53" s="50" t="s">
        <v>46</v>
      </c>
      <c r="D53" s="52"/>
      <c r="E53" s="43">
        <f>SUM(E54)</f>
        <v>116425</v>
      </c>
      <c r="F53" s="43">
        <f>F54</f>
        <v>116425</v>
      </c>
      <c r="G53" s="73">
        <f t="shared" si="0"/>
        <v>1</v>
      </c>
    </row>
    <row r="54" spans="1:7" ht="19.5" customHeight="1">
      <c r="A54" s="27"/>
      <c r="B54" s="34"/>
      <c r="C54" s="51" t="s">
        <v>50</v>
      </c>
      <c r="D54" s="52"/>
      <c r="E54" s="52">
        <v>116425</v>
      </c>
      <c r="F54" s="52">
        <v>116425</v>
      </c>
      <c r="G54" s="74">
        <f t="shared" si="0"/>
        <v>1</v>
      </c>
    </row>
    <row r="55" spans="1:7" ht="19.5" customHeight="1">
      <c r="A55" s="27"/>
      <c r="B55" s="33">
        <v>85219</v>
      </c>
      <c r="C55" s="50" t="s">
        <v>51</v>
      </c>
      <c r="D55" s="43">
        <f>D56</f>
        <v>73000</v>
      </c>
      <c r="E55" s="43">
        <f>SUM(E56)</f>
        <v>73000</v>
      </c>
      <c r="F55" s="43">
        <f>F56</f>
        <v>73000</v>
      </c>
      <c r="G55" s="73">
        <f t="shared" si="0"/>
        <v>1</v>
      </c>
    </row>
    <row r="56" spans="1:7" ht="19.5" customHeight="1">
      <c r="A56" s="27"/>
      <c r="B56" s="27"/>
      <c r="C56" s="94" t="s">
        <v>75</v>
      </c>
      <c r="D56" s="95">
        <v>73000</v>
      </c>
      <c r="E56" s="95">
        <v>73000</v>
      </c>
      <c r="F56" s="95">
        <v>73000</v>
      </c>
      <c r="G56" s="96">
        <f t="shared" si="0"/>
        <v>1</v>
      </c>
    </row>
    <row r="57" spans="1:7" ht="25.5" customHeight="1">
      <c r="A57" s="27"/>
      <c r="B57" s="25">
        <v>85220</v>
      </c>
      <c r="C57" s="88" t="s">
        <v>76</v>
      </c>
      <c r="D57" s="89"/>
      <c r="E57" s="89">
        <f>SUM(E58)</f>
        <v>15000</v>
      </c>
      <c r="F57" s="89">
        <f>F58</f>
        <v>15000</v>
      </c>
      <c r="G57" s="90">
        <v>1</v>
      </c>
    </row>
    <row r="58" spans="1:7" ht="19.5" customHeight="1">
      <c r="A58" s="34" t="s">
        <v>55</v>
      </c>
      <c r="B58" s="34"/>
      <c r="C58" s="51" t="s">
        <v>44</v>
      </c>
      <c r="D58" s="52"/>
      <c r="E58" s="52">
        <v>15000</v>
      </c>
      <c r="F58" s="52">
        <v>15000</v>
      </c>
      <c r="G58" s="74">
        <v>1</v>
      </c>
    </row>
    <row r="59" spans="1:7" ht="19.5" customHeight="1">
      <c r="A59" s="61">
        <v>853</v>
      </c>
      <c r="B59" s="61"/>
      <c r="C59" s="84" t="s">
        <v>77</v>
      </c>
      <c r="D59" s="62">
        <f aca="true" t="shared" si="1" ref="D59:F60">D60</f>
        <v>60000</v>
      </c>
      <c r="E59" s="62">
        <f t="shared" si="1"/>
        <v>60000</v>
      </c>
      <c r="F59" s="62">
        <f t="shared" si="1"/>
        <v>59975</v>
      </c>
      <c r="G59" s="79">
        <f>F59/E59</f>
        <v>0.9995833333333334</v>
      </c>
    </row>
    <row r="60" spans="1:7" ht="19.5" customHeight="1">
      <c r="A60" s="27"/>
      <c r="B60" s="33">
        <v>85305</v>
      </c>
      <c r="C60" s="50" t="s">
        <v>48</v>
      </c>
      <c r="D60" s="43">
        <f t="shared" si="1"/>
        <v>60000</v>
      </c>
      <c r="E60" s="43">
        <f t="shared" si="1"/>
        <v>60000</v>
      </c>
      <c r="F60" s="43">
        <f t="shared" si="1"/>
        <v>59975</v>
      </c>
      <c r="G60" s="73">
        <f t="shared" si="0"/>
        <v>0.9995833333333334</v>
      </c>
    </row>
    <row r="61" spans="1:7" ht="19.5" customHeight="1">
      <c r="A61" s="34"/>
      <c r="B61" s="34"/>
      <c r="C61" s="51" t="s">
        <v>78</v>
      </c>
      <c r="D61" s="52">
        <v>60000</v>
      </c>
      <c r="E61" s="52">
        <v>60000</v>
      </c>
      <c r="F61" s="52">
        <v>59975</v>
      </c>
      <c r="G61" s="74">
        <f t="shared" si="0"/>
        <v>0.9995833333333334</v>
      </c>
    </row>
    <row r="62" spans="1:7" ht="19.5" customHeight="1">
      <c r="A62" s="61">
        <v>854</v>
      </c>
      <c r="B62" s="21"/>
      <c r="C62" s="22" t="s">
        <v>36</v>
      </c>
      <c r="D62" s="16"/>
      <c r="E62" s="16">
        <f>E63+E65+E67+E71+E69</f>
        <v>95076</v>
      </c>
      <c r="F62" s="16">
        <f>F63+F65+F67+F71+F69</f>
        <v>91543</v>
      </c>
      <c r="G62" s="68">
        <f t="shared" si="0"/>
        <v>0.9628402541124995</v>
      </c>
    </row>
    <row r="63" spans="1:7" ht="19.5" customHeight="1">
      <c r="A63" s="24"/>
      <c r="B63" s="33">
        <v>85403</v>
      </c>
      <c r="C63" s="50" t="s">
        <v>37</v>
      </c>
      <c r="D63" s="43"/>
      <c r="E63" s="43">
        <f>E64</f>
        <v>43000</v>
      </c>
      <c r="F63" s="43">
        <f>F64</f>
        <v>42901</v>
      </c>
      <c r="G63" s="73">
        <f t="shared" si="0"/>
        <v>0.9976976744186047</v>
      </c>
    </row>
    <row r="64" spans="1:7" ht="19.5" customHeight="1">
      <c r="A64" s="27"/>
      <c r="B64" s="34"/>
      <c r="C64" s="51" t="s">
        <v>38</v>
      </c>
      <c r="D64" s="52"/>
      <c r="E64" s="52">
        <v>43000</v>
      </c>
      <c r="F64" s="52">
        <v>42901</v>
      </c>
      <c r="G64" s="74">
        <f t="shared" si="0"/>
        <v>0.9976976744186047</v>
      </c>
    </row>
    <row r="65" spans="1:7" ht="19.5" customHeight="1">
      <c r="A65" s="27"/>
      <c r="B65" s="33">
        <v>85407</v>
      </c>
      <c r="C65" s="50" t="s">
        <v>79</v>
      </c>
      <c r="D65" s="43"/>
      <c r="E65" s="43">
        <f>E66</f>
        <v>5000</v>
      </c>
      <c r="F65" s="43">
        <f>F66</f>
        <v>5000</v>
      </c>
      <c r="G65" s="73">
        <f aca="true" t="shared" si="2" ref="G65:G73">F65/E65</f>
        <v>1</v>
      </c>
    </row>
    <row r="66" spans="1:7" ht="19.5" customHeight="1">
      <c r="A66" s="27"/>
      <c r="B66" s="34"/>
      <c r="C66" s="51" t="s">
        <v>44</v>
      </c>
      <c r="D66" s="52"/>
      <c r="E66" s="52">
        <v>5000</v>
      </c>
      <c r="F66" s="52">
        <v>5000</v>
      </c>
      <c r="G66" s="74">
        <f t="shared" si="2"/>
        <v>1</v>
      </c>
    </row>
    <row r="67" spans="1:7" ht="19.5" customHeight="1">
      <c r="A67" s="27"/>
      <c r="B67" s="33">
        <v>85410</v>
      </c>
      <c r="C67" s="50" t="s">
        <v>41</v>
      </c>
      <c r="D67" s="43"/>
      <c r="E67" s="43">
        <f>E68</f>
        <v>36927</v>
      </c>
      <c r="F67" s="43">
        <f>F68</f>
        <v>33493</v>
      </c>
      <c r="G67" s="73">
        <f t="shared" si="2"/>
        <v>0.9070057139762233</v>
      </c>
    </row>
    <row r="68" spans="1:7" ht="19.5" customHeight="1">
      <c r="A68" s="27"/>
      <c r="B68" s="34"/>
      <c r="C68" s="51" t="s">
        <v>40</v>
      </c>
      <c r="D68" s="52"/>
      <c r="E68" s="52">
        <v>36927</v>
      </c>
      <c r="F68" s="52">
        <v>33493</v>
      </c>
      <c r="G68" s="74">
        <f t="shared" si="2"/>
        <v>0.9070057139762233</v>
      </c>
    </row>
    <row r="69" spans="1:7" ht="19.5" customHeight="1">
      <c r="A69" s="27"/>
      <c r="B69" s="33">
        <v>85417</v>
      </c>
      <c r="C69" s="50" t="s">
        <v>80</v>
      </c>
      <c r="D69" s="43"/>
      <c r="E69" s="43">
        <f>E70</f>
        <v>4500</v>
      </c>
      <c r="F69" s="43">
        <f>F70</f>
        <v>4500</v>
      </c>
      <c r="G69" s="73">
        <f>F69/E69</f>
        <v>1</v>
      </c>
    </row>
    <row r="70" spans="1:7" ht="19.5" customHeight="1">
      <c r="A70" s="27"/>
      <c r="B70" s="34"/>
      <c r="C70" s="51" t="s">
        <v>87</v>
      </c>
      <c r="D70" s="52"/>
      <c r="E70" s="52">
        <v>4500</v>
      </c>
      <c r="F70" s="52">
        <v>4500</v>
      </c>
      <c r="G70" s="74">
        <f>F70/E70</f>
        <v>1</v>
      </c>
    </row>
    <row r="71" spans="1:7" ht="19.5" customHeight="1">
      <c r="A71" s="27"/>
      <c r="B71" s="33">
        <v>85495</v>
      </c>
      <c r="C71" s="50" t="s">
        <v>52</v>
      </c>
      <c r="D71" s="43"/>
      <c r="E71" s="43">
        <f>E72</f>
        <v>5649</v>
      </c>
      <c r="F71" s="43">
        <f>F72</f>
        <v>5649</v>
      </c>
      <c r="G71" s="73">
        <f t="shared" si="2"/>
        <v>1</v>
      </c>
    </row>
    <row r="72" spans="1:7" ht="19.5" customHeight="1">
      <c r="A72" s="34"/>
      <c r="B72" s="34"/>
      <c r="C72" s="51" t="s">
        <v>53</v>
      </c>
      <c r="D72" s="52"/>
      <c r="E72" s="52">
        <v>5649</v>
      </c>
      <c r="F72" s="52">
        <v>5649</v>
      </c>
      <c r="G72" s="74">
        <f t="shared" si="2"/>
        <v>1</v>
      </c>
    </row>
    <row r="73" spans="1:7" ht="19.5" customHeight="1">
      <c r="A73" s="61">
        <v>900</v>
      </c>
      <c r="B73" s="21"/>
      <c r="C73" s="22" t="s">
        <v>35</v>
      </c>
      <c r="D73" s="16">
        <f aca="true" t="shared" si="3" ref="D73:F74">D74</f>
        <v>50000</v>
      </c>
      <c r="E73" s="16">
        <f t="shared" si="3"/>
        <v>186600</v>
      </c>
      <c r="F73" s="16">
        <f t="shared" si="3"/>
        <v>180509</v>
      </c>
      <c r="G73" s="68">
        <f t="shared" si="2"/>
        <v>0.967357984994641</v>
      </c>
    </row>
    <row r="74" spans="1:7" ht="19.5" customHeight="1">
      <c r="A74" s="27"/>
      <c r="B74" s="33">
        <v>90015</v>
      </c>
      <c r="C74" s="50" t="s">
        <v>42</v>
      </c>
      <c r="D74" s="43">
        <f t="shared" si="3"/>
        <v>50000</v>
      </c>
      <c r="E74" s="43">
        <f t="shared" si="3"/>
        <v>186600</v>
      </c>
      <c r="F74" s="43">
        <f t="shared" si="3"/>
        <v>180509</v>
      </c>
      <c r="G74" s="73">
        <f>F74/E74</f>
        <v>0.967357984994641</v>
      </c>
    </row>
    <row r="75" spans="1:7" ht="19.5" customHeight="1">
      <c r="A75" s="34"/>
      <c r="B75" s="34"/>
      <c r="C75" s="51" t="s">
        <v>43</v>
      </c>
      <c r="D75" s="52">
        <v>50000</v>
      </c>
      <c r="E75" s="52">
        <v>186600</v>
      </c>
      <c r="F75" s="52">
        <v>180509</v>
      </c>
      <c r="G75" s="74">
        <f>F75/E75</f>
        <v>0.967357984994641</v>
      </c>
    </row>
    <row r="76" spans="1:7" ht="19.5" customHeight="1">
      <c r="A76" s="36">
        <v>921</v>
      </c>
      <c r="B76" s="36"/>
      <c r="C76" s="37" t="s">
        <v>15</v>
      </c>
      <c r="D76" s="38">
        <f>D81+D77+D79</f>
        <v>830000</v>
      </c>
      <c r="E76" s="38">
        <f>E81+E77+E79</f>
        <v>930000</v>
      </c>
      <c r="F76" s="38">
        <f>F81+F77+F79</f>
        <v>930000</v>
      </c>
      <c r="G76" s="75">
        <f>F76/E76</f>
        <v>1</v>
      </c>
    </row>
    <row r="77" spans="1:7" ht="19.5" customHeight="1">
      <c r="A77" s="27"/>
      <c r="B77" s="33">
        <v>92109</v>
      </c>
      <c r="C77" s="50" t="s">
        <v>29</v>
      </c>
      <c r="D77" s="43">
        <f>D78</f>
        <v>30000</v>
      </c>
      <c r="E77" s="43">
        <f>E78</f>
        <v>30000</v>
      </c>
      <c r="F77" s="43">
        <f>F78</f>
        <v>30000</v>
      </c>
      <c r="G77" s="73">
        <f aca="true" t="shared" si="4" ref="G77:G84">F77/E77</f>
        <v>1</v>
      </c>
    </row>
    <row r="78" spans="1:7" ht="19.5" customHeight="1">
      <c r="A78" s="20"/>
      <c r="B78" s="19"/>
      <c r="C78" s="47" t="s">
        <v>81</v>
      </c>
      <c r="D78" s="46">
        <v>30000</v>
      </c>
      <c r="E78" s="46">
        <v>30000</v>
      </c>
      <c r="F78" s="46">
        <v>30000</v>
      </c>
      <c r="G78" s="74">
        <f t="shared" si="4"/>
        <v>1</v>
      </c>
    </row>
    <row r="79" spans="1:7" ht="19.5" customHeight="1">
      <c r="A79" s="27"/>
      <c r="B79" s="33">
        <v>92116</v>
      </c>
      <c r="C79" s="50" t="s">
        <v>82</v>
      </c>
      <c r="D79" s="43">
        <f>D80</f>
        <v>100000</v>
      </c>
      <c r="E79" s="43">
        <f>E80</f>
        <v>100000</v>
      </c>
      <c r="F79" s="43">
        <f>F80</f>
        <v>100000</v>
      </c>
      <c r="G79" s="73">
        <f t="shared" si="4"/>
        <v>1</v>
      </c>
    </row>
    <row r="80" spans="1:7" ht="19.5" customHeight="1">
      <c r="A80" s="8"/>
      <c r="B80" s="20"/>
      <c r="C80" s="63" t="s">
        <v>92</v>
      </c>
      <c r="D80" s="35">
        <v>100000</v>
      </c>
      <c r="E80" s="35">
        <v>100000</v>
      </c>
      <c r="F80" s="35">
        <v>100000</v>
      </c>
      <c r="G80" s="74">
        <f t="shared" si="4"/>
        <v>1</v>
      </c>
    </row>
    <row r="81" spans="1:7" ht="19.5" customHeight="1">
      <c r="A81" s="27"/>
      <c r="B81" s="33">
        <v>92120</v>
      </c>
      <c r="C81" s="50" t="s">
        <v>16</v>
      </c>
      <c r="D81" s="43">
        <f>D85+D82</f>
        <v>700000</v>
      </c>
      <c r="E81" s="43">
        <f>E85+E82</f>
        <v>800000</v>
      </c>
      <c r="F81" s="43">
        <f>F85+F82</f>
        <v>800000</v>
      </c>
      <c r="G81" s="73">
        <f t="shared" si="4"/>
        <v>1</v>
      </c>
    </row>
    <row r="82" spans="1:7" ht="19.5" customHeight="1">
      <c r="A82" s="8"/>
      <c r="B82" s="8"/>
      <c r="C82" s="109" t="s">
        <v>59</v>
      </c>
      <c r="D82" s="39">
        <f>SUM(D83:D84)</f>
        <v>550000</v>
      </c>
      <c r="E82" s="39">
        <f>SUM(E83:E84)</f>
        <v>550000</v>
      </c>
      <c r="F82" s="39">
        <f>SUM(F83:F84)</f>
        <v>550000</v>
      </c>
      <c r="G82" s="77">
        <f t="shared" si="4"/>
        <v>1</v>
      </c>
    </row>
    <row r="83" spans="1:7" s="49" customFormat="1" ht="19.5" customHeight="1">
      <c r="A83" s="48"/>
      <c r="B83" s="48"/>
      <c r="C83" s="41" t="s">
        <v>83</v>
      </c>
      <c r="D83" s="42">
        <v>50000</v>
      </c>
      <c r="E83" s="42">
        <v>50000</v>
      </c>
      <c r="F83" s="125">
        <v>50000</v>
      </c>
      <c r="G83" s="78">
        <f t="shared" si="4"/>
        <v>1</v>
      </c>
    </row>
    <row r="84" spans="1:7" s="14" customFormat="1" ht="19.5" customHeight="1">
      <c r="A84" s="40"/>
      <c r="B84" s="40"/>
      <c r="C84" s="41" t="s">
        <v>30</v>
      </c>
      <c r="D84" s="42">
        <v>500000</v>
      </c>
      <c r="E84" s="42">
        <v>500000</v>
      </c>
      <c r="F84" s="125">
        <v>500000</v>
      </c>
      <c r="G84" s="78">
        <f t="shared" si="4"/>
        <v>1</v>
      </c>
    </row>
    <row r="85" spans="1:7" ht="19.5" customHeight="1">
      <c r="A85" s="8"/>
      <c r="B85" s="8"/>
      <c r="C85" s="110" t="s">
        <v>17</v>
      </c>
      <c r="D85" s="111">
        <v>150000</v>
      </c>
      <c r="E85" s="111">
        <v>250000</v>
      </c>
      <c r="F85" s="126">
        <v>250000</v>
      </c>
      <c r="G85" s="112">
        <f aca="true" t="shared" si="5" ref="G85:G93">F85/E85</f>
        <v>1</v>
      </c>
    </row>
    <row r="86" spans="1:7" ht="19.5" customHeight="1">
      <c r="A86" s="36">
        <v>926</v>
      </c>
      <c r="B86" s="113"/>
      <c r="C86" s="37" t="s">
        <v>84</v>
      </c>
      <c r="D86" s="38"/>
      <c r="E86" s="38">
        <f>E87</f>
        <v>40000</v>
      </c>
      <c r="F86" s="38">
        <f>F87</f>
        <v>40000</v>
      </c>
      <c r="G86" s="75">
        <f t="shared" si="5"/>
        <v>1</v>
      </c>
    </row>
    <row r="87" spans="1:7" ht="19.5" customHeight="1">
      <c r="A87" s="8"/>
      <c r="B87" s="85">
        <v>92604</v>
      </c>
      <c r="C87" s="88" t="s">
        <v>85</v>
      </c>
      <c r="D87" s="86"/>
      <c r="E87" s="86">
        <f>E88</f>
        <v>40000</v>
      </c>
      <c r="F87" s="86">
        <f>F88</f>
        <v>40000</v>
      </c>
      <c r="G87" s="87">
        <f t="shared" si="5"/>
        <v>1</v>
      </c>
    </row>
    <row r="88" spans="1:7" ht="19.5" customHeight="1">
      <c r="A88" s="8"/>
      <c r="B88" s="8"/>
      <c r="C88" s="47" t="s">
        <v>86</v>
      </c>
      <c r="D88" s="46"/>
      <c r="E88" s="46">
        <v>40000</v>
      </c>
      <c r="F88" s="124">
        <v>40000</v>
      </c>
      <c r="G88" s="76">
        <f t="shared" si="5"/>
        <v>1</v>
      </c>
    </row>
    <row r="89" spans="1:7" ht="19.5" customHeight="1" thickBot="1">
      <c r="A89" s="8"/>
      <c r="B89" s="8"/>
      <c r="C89" s="119" t="s">
        <v>93</v>
      </c>
      <c r="D89" s="120">
        <f>D90+D94</f>
        <v>170000</v>
      </c>
      <c r="E89" s="120">
        <f>E90+E94</f>
        <v>270240</v>
      </c>
      <c r="F89" s="120">
        <f>F90+F94</f>
        <v>270240</v>
      </c>
      <c r="G89" s="121">
        <f t="shared" si="5"/>
        <v>1</v>
      </c>
    </row>
    <row r="90" spans="1:7" ht="19.5" customHeight="1" thickBot="1">
      <c r="A90" s="20"/>
      <c r="B90" s="20"/>
      <c r="C90" s="116" t="s">
        <v>54</v>
      </c>
      <c r="D90" s="117">
        <f>D91</f>
        <v>20000</v>
      </c>
      <c r="E90" s="117">
        <f aca="true" t="shared" si="6" ref="E90:F92">E91</f>
        <v>38120</v>
      </c>
      <c r="F90" s="117">
        <f t="shared" si="6"/>
        <v>38120</v>
      </c>
      <c r="G90" s="118">
        <f t="shared" si="5"/>
        <v>1</v>
      </c>
    </row>
    <row r="91" spans="1:7" ht="19.5" customHeight="1" thickTop="1">
      <c r="A91" s="36">
        <v>852</v>
      </c>
      <c r="B91" s="36"/>
      <c r="C91" s="22" t="s">
        <v>74</v>
      </c>
      <c r="D91" s="114">
        <f>D92</f>
        <v>20000</v>
      </c>
      <c r="E91" s="114">
        <f t="shared" si="6"/>
        <v>38120</v>
      </c>
      <c r="F91" s="114">
        <f t="shared" si="6"/>
        <v>38120</v>
      </c>
      <c r="G91" s="115">
        <f t="shared" si="5"/>
        <v>1</v>
      </c>
    </row>
    <row r="92" spans="1:7" ht="19.5" customHeight="1">
      <c r="A92" s="64"/>
      <c r="B92" s="85">
        <v>85203</v>
      </c>
      <c r="C92" s="88" t="s">
        <v>47</v>
      </c>
      <c r="D92" s="86">
        <f>D93</f>
        <v>20000</v>
      </c>
      <c r="E92" s="86">
        <f t="shared" si="6"/>
        <v>38120</v>
      </c>
      <c r="F92" s="86">
        <f t="shared" si="6"/>
        <v>38120</v>
      </c>
      <c r="G92" s="87">
        <f t="shared" si="5"/>
        <v>1</v>
      </c>
    </row>
    <row r="93" spans="1:7" ht="19.5" customHeight="1">
      <c r="A93" s="8"/>
      <c r="B93" s="8"/>
      <c r="C93" s="47" t="s">
        <v>87</v>
      </c>
      <c r="D93" s="46">
        <v>20000</v>
      </c>
      <c r="E93" s="46">
        <v>38120</v>
      </c>
      <c r="F93" s="46">
        <v>38120</v>
      </c>
      <c r="G93" s="76">
        <f t="shared" si="5"/>
        <v>1</v>
      </c>
    </row>
    <row r="94" spans="1:7" s="31" customFormat="1" ht="31.5" customHeight="1" thickBot="1">
      <c r="A94" s="8"/>
      <c r="B94" s="8"/>
      <c r="C94" s="131" t="s">
        <v>18</v>
      </c>
      <c r="D94" s="132">
        <f>D95+D98</f>
        <v>150000</v>
      </c>
      <c r="E94" s="132">
        <f>E95+E98</f>
        <v>232120</v>
      </c>
      <c r="F94" s="132">
        <f>F95+F98</f>
        <v>232120</v>
      </c>
      <c r="G94" s="133">
        <f aca="true" t="shared" si="7" ref="G94:G100">F94/E94</f>
        <v>1</v>
      </c>
    </row>
    <row r="95" spans="1:7" s="31" customFormat="1" ht="20.25" customHeight="1" thickTop="1">
      <c r="A95" s="36">
        <v>754</v>
      </c>
      <c r="B95" s="36"/>
      <c r="C95" s="15" t="s">
        <v>19</v>
      </c>
      <c r="D95" s="23">
        <f aca="true" t="shared" si="8" ref="D95:F96">D96</f>
        <v>150000</v>
      </c>
      <c r="E95" s="23">
        <f t="shared" si="8"/>
        <v>228000</v>
      </c>
      <c r="F95" s="23">
        <f t="shared" si="8"/>
        <v>228000</v>
      </c>
      <c r="G95" s="70">
        <f t="shared" si="7"/>
        <v>1</v>
      </c>
    </row>
    <row r="96" spans="1:7" s="31" customFormat="1" ht="21.75" customHeight="1">
      <c r="A96" s="8"/>
      <c r="B96" s="17">
        <v>75411</v>
      </c>
      <c r="C96" s="33" t="s">
        <v>21</v>
      </c>
      <c r="D96" s="89">
        <f t="shared" si="8"/>
        <v>150000</v>
      </c>
      <c r="E96" s="89">
        <f t="shared" si="8"/>
        <v>228000</v>
      </c>
      <c r="F96" s="89">
        <f t="shared" si="8"/>
        <v>228000</v>
      </c>
      <c r="G96" s="90">
        <f t="shared" si="7"/>
        <v>1</v>
      </c>
    </row>
    <row r="97" spans="1:7" s="31" customFormat="1" ht="21" customHeight="1">
      <c r="A97" s="20"/>
      <c r="B97" s="20"/>
      <c r="C97" s="44" t="s">
        <v>20</v>
      </c>
      <c r="D97" s="45">
        <v>150000</v>
      </c>
      <c r="E97" s="45">
        <v>228000</v>
      </c>
      <c r="F97" s="45">
        <f>77632+150368</f>
        <v>228000</v>
      </c>
      <c r="G97" s="80">
        <f t="shared" si="7"/>
        <v>1</v>
      </c>
    </row>
    <row r="98" spans="1:7" s="31" customFormat="1" ht="20.25" customHeight="1">
      <c r="A98" s="36">
        <v>853</v>
      </c>
      <c r="B98" s="36"/>
      <c r="C98" s="36" t="s">
        <v>77</v>
      </c>
      <c r="D98" s="62"/>
      <c r="E98" s="62">
        <f>E99</f>
        <v>4120</v>
      </c>
      <c r="F98" s="62">
        <f>F99</f>
        <v>4120</v>
      </c>
      <c r="G98" s="79">
        <f t="shared" si="7"/>
        <v>1</v>
      </c>
    </row>
    <row r="99" spans="1:7" s="31" customFormat="1" ht="19.5" customHeight="1">
      <c r="A99" s="8"/>
      <c r="B99" s="17">
        <v>85334</v>
      </c>
      <c r="C99" s="33" t="s">
        <v>88</v>
      </c>
      <c r="D99" s="43"/>
      <c r="E99" s="43">
        <f>E100</f>
        <v>4120</v>
      </c>
      <c r="F99" s="43">
        <f>F100</f>
        <v>4120</v>
      </c>
      <c r="G99" s="73">
        <f t="shared" si="7"/>
        <v>1</v>
      </c>
    </row>
    <row r="100" spans="1:7" s="31" customFormat="1" ht="21" customHeight="1">
      <c r="A100" s="20"/>
      <c r="B100" s="20"/>
      <c r="C100" s="44" t="s">
        <v>89</v>
      </c>
      <c r="D100" s="45"/>
      <c r="E100" s="45">
        <v>4120</v>
      </c>
      <c r="F100" s="45">
        <v>4120</v>
      </c>
      <c r="G100" s="80">
        <f t="shared" si="7"/>
        <v>1</v>
      </c>
    </row>
    <row r="101" ht="12.75"/>
    <row r="102" ht="12.75"/>
    <row r="103" ht="25.5" customHeight="1"/>
    <row r="104" spans="3:7" ht="25.5" customHeight="1">
      <c r="C104" s="134" t="s">
        <v>94</v>
      </c>
      <c r="D104" s="135"/>
      <c r="F104" s="136" t="s">
        <v>95</v>
      </c>
      <c r="G104" s="1"/>
    </row>
    <row r="105" spans="3:7" ht="18.75" customHeight="1">
      <c r="C105" s="135"/>
      <c r="D105" s="135"/>
      <c r="F105" s="136" t="s">
        <v>96</v>
      </c>
      <c r="G105" s="1"/>
    </row>
    <row r="106" spans="3:7" ht="17.25" customHeight="1">
      <c r="C106" s="134" t="s">
        <v>97</v>
      </c>
      <c r="D106" s="135"/>
      <c r="F106" s="136" t="s">
        <v>98</v>
      </c>
      <c r="G106" s="1"/>
    </row>
    <row r="107" ht="12.75"/>
    <row r="108" ht="12.75"/>
    <row r="109" ht="12.75"/>
    <row r="110" ht="25.5" customHeight="1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0.5" customHeight="1"/>
    <row r="122" ht="10.5" customHeight="1"/>
    <row r="123" ht="12.75"/>
    <row r="124" ht="12.75"/>
    <row r="125" ht="12.75"/>
    <row r="126" ht="12.75"/>
    <row r="127" ht="14.25" customHeight="1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printOptions horizontalCentered="1"/>
  <pageMargins left="0.5905511811023623" right="0.5905511811023623" top="0.6692913385826772" bottom="0.6692913385826772" header="0.5118110236220472" footer="0.5118110236220472"/>
  <pageSetup firstPageNumber="57" useFirstPageNumber="1" horizontalDpi="300" verticalDpi="3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2005-03-10T09:26:30Z</cp:lastPrinted>
  <dcterms:created xsi:type="dcterms:W3CDTF">2003-01-22T09:41:30Z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