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rem" sheetId="1" r:id="rId1"/>
    <sheet name="Arkusz2" sheetId="2" r:id="rId2"/>
    <sheet name="Arkusz3" sheetId="3" r:id="rId3"/>
  </sheets>
  <definedNames>
    <definedName name="_xlnm.Print_Titles" localSheetId="0">'rem'!$8:$8</definedName>
  </definedNames>
  <calcPr fullCalcOnLoad="1"/>
</workbook>
</file>

<file path=xl/sharedStrings.xml><?xml version="1.0" encoding="utf-8"?>
<sst xmlns="http://schemas.openxmlformats.org/spreadsheetml/2006/main" count="115" uniqueCount="92">
  <si>
    <t>w złotych</t>
  </si>
  <si>
    <t>Dział</t>
  </si>
  <si>
    <t>Rozdz.</t>
  </si>
  <si>
    <t xml:space="preserve">Nazwa: działu, rozdziału, zadania 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</si>
  <si>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</si>
  <si>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</si>
  <si>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</si>
  <si>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</si>
  <si>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</si>
  <si>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</si>
  <si>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</si>
  <si>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</si>
  <si>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</si>
  <si>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Remonty budynków komunalnych</t>
  </si>
  <si>
    <t>Roboty instalacyjne</t>
  </si>
  <si>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</si>
  <si>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</si>
  <si>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</si>
  <si>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</si>
  <si>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kanałów, stolarki</t>
  </si>
  <si>
    <t>Przeglądy, awarie i dokumentacja</t>
  </si>
  <si>
    <t>Remonty budynków Wspólnot Mieszkaniowych</t>
  </si>
  <si>
    <t>remonty instalacji wod.-kan., c.w., c.o. i elektrycznej, opomiarowanie</t>
  </si>
  <si>
    <t>remonty instalacji gazowej i kanałów kominowych</t>
  </si>
  <si>
    <t>remonty bieżące</t>
  </si>
  <si>
    <t>remonty pustostanów, dachów, kominów</t>
  </si>
  <si>
    <t>Remonty budynków o własności mieszanej</t>
  </si>
  <si>
    <t>remonty intalacji gazowej i kanałów</t>
  </si>
  <si>
    <t>remonty pustostanów, dachów, kominów, stolarki</t>
  </si>
  <si>
    <t>Remonty budynków o własności prywatnej</t>
  </si>
  <si>
    <t>Administracja publiczna</t>
  </si>
  <si>
    <t>Urzędy miast i miast na prawach powiatu</t>
  </si>
  <si>
    <t>Kultura i ochrona dziedzictwa narodowego</t>
  </si>
  <si>
    <t>Ochrona i konserwacja zabytków</t>
  </si>
  <si>
    <t>remont bazyliki oo. Dominikanów - dofinansowanie</t>
  </si>
  <si>
    <t>remont katedralnej cerkwi p.w. Przemienienia Pańskiego 
w Lublinie - dofinansowanie</t>
  </si>
  <si>
    <t>remont domu zakonnego salezjanów 
przy ul. Kalinowszczyzna 3 - dofinansowanie</t>
  </si>
  <si>
    <t>bezzwrotna pomoc dla właścicieli budynków zabytkowych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</si>
  <si>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</si>
  <si>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</si>
  <si>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</si>
  <si>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</si>
  <si>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>Rady miast i miast na prawach powiatu</t>
  </si>
  <si>
    <t>remonty lokali jednostek pomocniczych miasta</t>
  </si>
  <si>
    <t>Oświata i wychowanie</t>
  </si>
  <si>
    <t>Gimnazja</t>
  </si>
  <si>
    <t>remonty szkół</t>
  </si>
  <si>
    <t>Licea ogólnokształcące</t>
  </si>
  <si>
    <t>Szkoły zawodowe</t>
  </si>
  <si>
    <t>Domy i ośrodki kultury, świetlice i kluby</t>
  </si>
  <si>
    <t>Niecała 5 - dofinansowanie</t>
  </si>
  <si>
    <t>kamienica Grodzka 20</t>
  </si>
  <si>
    <t>prace specjalistyczne i konserwatorskie w budynkach w obrębie Starego Miasta (w tym remont filii Nr 21 Miejskiej Biblioteki Publicznej - 70.000 zł)</t>
  </si>
  <si>
    <t>remont filii Dzielnicowego Domu Kultury "Bronowice"
przy ul. Hutniczej</t>
  </si>
  <si>
    <t>remonty obiektów użytkowanych przez Urząd Miasta</t>
  </si>
  <si>
    <t>Plan na 2003 rok wg uchwały budżetowej</t>
  </si>
  <si>
    <t>Remonty</t>
  </si>
  <si>
    <t>Załącznik Nr 5</t>
  </si>
  <si>
    <t>Gospodarka gruntami i nieruchomościami</t>
  </si>
  <si>
    <t>Szkoły podstawowe</t>
  </si>
  <si>
    <t>Gospodarka komunalna i ochrona środowiska</t>
  </si>
  <si>
    <t>Ochrona zdrowia</t>
  </si>
  <si>
    <t>remonty pomieszczeń</t>
  </si>
  <si>
    <t>Edukacyjna opieka wychowawcza</t>
  </si>
  <si>
    <t>Specjalne ośrodki szkolno-wychowawcze</t>
  </si>
  <si>
    <t xml:space="preserve">remonty obiektów </t>
  </si>
  <si>
    <t>Przedszkola</t>
  </si>
  <si>
    <t>remonty obiektów</t>
  </si>
  <si>
    <t>Internaty i bursy szkolne</t>
  </si>
  <si>
    <t>Gospodarka ściekowa i ochrona wód</t>
  </si>
  <si>
    <t>remonty kanalizacji deszczowej</t>
  </si>
  <si>
    <t>Oświetlenie ulic, placów i dróg</t>
  </si>
  <si>
    <t>remonty urządzeń oświetlenia</t>
  </si>
  <si>
    <t>Gospodarka mieszkaniowa</t>
  </si>
  <si>
    <t>remonty</t>
  </si>
  <si>
    <t>Galerie i biura wystaw artystycznych</t>
  </si>
  <si>
    <t>remont pomieszczeń</t>
  </si>
  <si>
    <t>Opieka społeczna</t>
  </si>
  <si>
    <t>Placówki opiekuńczo-wychowawcze</t>
  </si>
  <si>
    <t>Domy pomocy społecznej</t>
  </si>
  <si>
    <t>Ośrodki wsparcia</t>
  </si>
  <si>
    <t>Żłobki</t>
  </si>
  <si>
    <t>remonty placówek opiekuńczo-wychowawczych</t>
  </si>
  <si>
    <t>remonty domów pomocy społecznej</t>
  </si>
  <si>
    <t>% 6:5</t>
  </si>
  <si>
    <t>remonty lokali objętych umową najmu i dzierżawy</t>
  </si>
  <si>
    <t>Przeciwdziałanie alkoholizmowi</t>
  </si>
  <si>
    <t>Rewaloryzacja zabytków, z tego:</t>
  </si>
  <si>
    <t>Plan na 2003 rok              po zmianach</t>
  </si>
  <si>
    <t>Wykonanie na          30 czerwca              2003 roku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</si>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</sst>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 style="double"/>
      <bottom style="double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 wrapText="1"/>
    </xf>
    <xf numFmtId="3" fontId="2" fillId="3" borderId="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left" wrapText="1"/>
    </xf>
    <xf numFmtId="3" fontId="2" fillId="3" borderId="7" xfId="0" applyNumberFormat="1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/>
    </xf>
    <xf numFmtId="0" fontId="0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 wrapText="1"/>
    </xf>
    <xf numFmtId="3" fontId="0" fillId="2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2" fillId="3" borderId="7" xfId="0" applyNumberFormat="1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Border="1" applyAlignment="1">
      <alignment wrapText="1"/>
    </xf>
    <xf numFmtId="10" fontId="2" fillId="2" borderId="3" xfId="0" applyNumberFormat="1" applyFont="1" applyFill="1" applyBorder="1" applyAlignment="1">
      <alignment/>
    </xf>
    <xf numFmtId="10" fontId="2" fillId="2" borderId="4" xfId="0" applyNumberFormat="1" applyFont="1" applyFill="1" applyBorder="1" applyAlignment="1">
      <alignment/>
    </xf>
    <xf numFmtId="10" fontId="5" fillId="2" borderId="5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/>
    </xf>
    <xf numFmtId="10" fontId="2" fillId="3" borderId="6" xfId="0" applyNumberFormat="1" applyFont="1" applyFill="1" applyBorder="1" applyAlignment="1">
      <alignment/>
    </xf>
    <xf numFmtId="10" fontId="4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2" fillId="3" borderId="7" xfId="0" applyNumberFormat="1" applyFont="1" applyFill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10" fontId="2" fillId="3" borderId="7" xfId="0" applyNumberFormat="1" applyFont="1" applyFill="1" applyBorder="1" applyAlignment="1">
      <alignment/>
    </xf>
    <xf numFmtId="10" fontId="5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="75" zoomScaleNormal="75" zoomScaleSheetLayoutView="75" workbookViewId="0" topLeftCell="D108">
      <selection activeCell="F114" sqref="F114:G115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5.125" style="1" customWidth="1"/>
    <col min="4" max="7" width="18.875" style="1" customWidth="1"/>
    <col min="8" max="16384" width="7.875" style="1" customWidth="1"/>
  </cols>
  <sheetData>
    <row r="1" ht="11.25" customHeight="1"/>
    <row r="2" ht="13.5" customHeight="1">
      <c r="F2" s="118" t="s">
        <v>57</v>
      </c>
    </row>
    <row r="3" ht="17.25" customHeight="1">
      <c r="C3" s="2" t="s">
        <v>56</v>
      </c>
    </row>
    <row r="4" ht="12" customHeight="1"/>
    <row r="5" ht="12" customHeight="1"/>
    <row r="6" ht="12.75" customHeight="1" thickBot="1">
      <c r="G6" s="122" t="s">
        <v>0</v>
      </c>
    </row>
    <row r="7" spans="1:7" ht="46.5" customHeight="1" thickBot="1" thickTop="1">
      <c r="A7" s="119" t="s">
        <v>1</v>
      </c>
      <c r="B7" s="119" t="s">
        <v>2</v>
      </c>
      <c r="C7" s="120" t="s">
        <v>3</v>
      </c>
      <c r="D7" s="121" t="s">
        <v>55</v>
      </c>
      <c r="E7" s="121" t="s">
        <v>88</v>
      </c>
      <c r="F7" s="121" t="s">
        <v>89</v>
      </c>
      <c r="G7" s="121" t="s">
        <v>84</v>
      </c>
    </row>
    <row r="8" spans="1:7" ht="14.25" customHeight="1" thickBot="1" thickTop="1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</row>
    <row r="9" spans="1:7" ht="22.5" customHeight="1" thickBot="1" thickTop="1">
      <c r="A9" s="5"/>
      <c r="B9" s="5"/>
      <c r="C9" s="6" t="s">
        <v>4</v>
      </c>
      <c r="D9" s="7">
        <f>D11+D105</f>
        <v>9558000</v>
      </c>
      <c r="E9" s="7">
        <f>E11+E105</f>
        <v>10492342</v>
      </c>
      <c r="F9" s="7">
        <f>F11+F105</f>
        <v>3368664</v>
      </c>
      <c r="G9" s="91">
        <f>F9/E9</f>
        <v>0.3210593021081471</v>
      </c>
    </row>
    <row r="10" spans="1:7" ht="12" customHeight="1">
      <c r="A10" s="8"/>
      <c r="B10" s="8"/>
      <c r="C10" s="9" t="s">
        <v>5</v>
      </c>
      <c r="D10" s="10"/>
      <c r="E10" s="10"/>
      <c r="F10" s="10"/>
      <c r="G10" s="92"/>
    </row>
    <row r="11" spans="1:7" s="14" customFormat="1" ht="21.75" customHeight="1" thickBot="1">
      <c r="A11" s="11"/>
      <c r="B11" s="11"/>
      <c r="C11" s="12" t="s">
        <v>6</v>
      </c>
      <c r="D11" s="13">
        <f>D12+D17+D54+D92+D59+D68+D80+D87</f>
        <v>9425000</v>
      </c>
      <c r="E11" s="13">
        <f>E12+E17+E54+E92+E59+E68+E80+E87+E71</f>
        <v>10354442</v>
      </c>
      <c r="F11" s="13">
        <f>F12+F17+F54+F92+F59+F68+F80+F87+F71</f>
        <v>3313076</v>
      </c>
      <c r="G11" s="93">
        <f aca="true" t="shared" si="0" ref="G11:G82">F11/E11</f>
        <v>0.3199666384726478</v>
      </c>
    </row>
    <row r="12" spans="1:7" ht="19.5" customHeight="1" thickTop="1">
      <c r="A12" s="15">
        <v>600</v>
      </c>
      <c r="B12" s="15"/>
      <c r="C12" s="15" t="s">
        <v>7</v>
      </c>
      <c r="D12" s="16">
        <f>D13+D15</f>
        <v>2800000</v>
      </c>
      <c r="E12" s="16">
        <f>E13+E15</f>
        <v>2800000</v>
      </c>
      <c r="F12" s="16">
        <f>F13+F15</f>
        <v>379524</v>
      </c>
      <c r="G12" s="94">
        <f t="shared" si="0"/>
        <v>0.1355442857142857</v>
      </c>
    </row>
    <row r="13" spans="1:7" ht="19.5" customHeight="1">
      <c r="A13" s="8"/>
      <c r="B13" s="17">
        <v>60015</v>
      </c>
      <c r="C13" s="17" t="s">
        <v>8</v>
      </c>
      <c r="D13" s="18">
        <f>D14</f>
        <v>2000000</v>
      </c>
      <c r="E13" s="18">
        <f>E14</f>
        <v>2000000</v>
      </c>
      <c r="F13" s="18">
        <f>F14</f>
        <v>379524</v>
      </c>
      <c r="G13" s="95">
        <f t="shared" si="0"/>
        <v>0.189762</v>
      </c>
    </row>
    <row r="14" spans="1:7" ht="19.5" customHeight="1">
      <c r="A14" s="27"/>
      <c r="B14" s="61"/>
      <c r="C14" s="64" t="s">
        <v>9</v>
      </c>
      <c r="D14" s="62">
        <v>2000000</v>
      </c>
      <c r="E14" s="62">
        <v>2000000</v>
      </c>
      <c r="F14" s="62">
        <v>379524</v>
      </c>
      <c r="G14" s="117">
        <f t="shared" si="0"/>
        <v>0.189762</v>
      </c>
    </row>
    <row r="15" spans="1:7" ht="19.5" customHeight="1">
      <c r="A15" s="27"/>
      <c r="B15" s="47">
        <v>60016</v>
      </c>
      <c r="C15" s="47" t="s">
        <v>10</v>
      </c>
      <c r="D15" s="60">
        <f>D16</f>
        <v>800000</v>
      </c>
      <c r="E15" s="60">
        <f>E16</f>
        <v>800000</v>
      </c>
      <c r="F15" s="60"/>
      <c r="G15" s="107"/>
    </row>
    <row r="16" spans="1:7" ht="19.5" customHeight="1">
      <c r="A16" s="48"/>
      <c r="B16" s="48"/>
      <c r="C16" s="64" t="s">
        <v>9</v>
      </c>
      <c r="D16" s="62">
        <v>800000</v>
      </c>
      <c r="E16" s="62">
        <v>800000</v>
      </c>
      <c r="F16" s="62"/>
      <c r="G16" s="117"/>
    </row>
    <row r="17" spans="1:7" ht="19.5" customHeight="1">
      <c r="A17" s="21">
        <v>700</v>
      </c>
      <c r="B17" s="21"/>
      <c r="C17" s="22" t="s">
        <v>11</v>
      </c>
      <c r="D17" s="23">
        <f>D18</f>
        <v>4900000</v>
      </c>
      <c r="E17" s="23">
        <f>E18+E52</f>
        <v>4995000</v>
      </c>
      <c r="F17" s="23">
        <f>SUM(F18+F52)</f>
        <v>2471535</v>
      </c>
      <c r="G17" s="96">
        <f t="shared" si="0"/>
        <v>0.4948018018018018</v>
      </c>
    </row>
    <row r="18" spans="1:7" ht="19.5" customHeight="1">
      <c r="A18" s="24"/>
      <c r="B18" s="25">
        <v>70001</v>
      </c>
      <c r="C18" s="26" t="s">
        <v>12</v>
      </c>
      <c r="D18" s="18">
        <f>D19+D20+D28+D36+D44</f>
        <v>4900000</v>
      </c>
      <c r="E18" s="18">
        <f>E19+E20+E28+E36+E44</f>
        <v>4900000</v>
      </c>
      <c r="F18" s="18">
        <v>2400000</v>
      </c>
      <c r="G18" s="95">
        <f t="shared" si="0"/>
        <v>0.4897959183673469</v>
      </c>
    </row>
    <row r="19" spans="1:7" ht="39.75" customHeight="1">
      <c r="A19" s="27"/>
      <c r="B19" s="28"/>
      <c r="C19" s="29" t="s">
        <v>52</v>
      </c>
      <c r="D19" s="30">
        <v>100000</v>
      </c>
      <c r="E19" s="30">
        <v>100000</v>
      </c>
      <c r="F19" s="30"/>
      <c r="G19" s="97"/>
    </row>
    <row r="20" spans="1:7" ht="19.5" customHeight="1">
      <c r="A20" s="8"/>
      <c r="B20" s="8"/>
      <c r="C20" s="31" t="s">
        <v>13</v>
      </c>
      <c r="D20" s="18">
        <f>D21+D24+D27</f>
        <v>2420000</v>
      </c>
      <c r="E20" s="18">
        <f>E21+E24+E27</f>
        <v>2015000</v>
      </c>
      <c r="F20" s="18">
        <f>F21+F24+F27</f>
        <v>863278</v>
      </c>
      <c r="G20" s="95">
        <f t="shared" si="0"/>
        <v>0.4284258064516129</v>
      </c>
    </row>
    <row r="21" spans="1:7" ht="19.5" customHeight="1">
      <c r="A21" s="8"/>
      <c r="B21" s="8"/>
      <c r="C21" s="32" t="s">
        <v>14</v>
      </c>
      <c r="D21" s="30">
        <f>SUM(D22:D23)</f>
        <v>80000</v>
      </c>
      <c r="E21" s="30">
        <f>SUM(E22:E23)</f>
        <v>120000</v>
      </c>
      <c r="F21" s="30">
        <f>SUM(F22:F23)</f>
        <v>87858</v>
      </c>
      <c r="G21" s="97">
        <f t="shared" si="0"/>
        <v>0.73215</v>
      </c>
    </row>
    <row r="22" spans="1:7" ht="23.25" customHeight="1">
      <c r="A22" s="8"/>
      <c r="B22" s="8"/>
      <c r="C22" s="33" t="s">
        <v>15</v>
      </c>
      <c r="D22" s="34">
        <v>50000</v>
      </c>
      <c r="E22" s="34">
        <v>90000</v>
      </c>
      <c r="F22" s="34">
        <v>58671</v>
      </c>
      <c r="G22" s="98">
        <f t="shared" si="0"/>
        <v>0.6519</v>
      </c>
    </row>
    <row r="23" spans="1:7" ht="19.5" customHeight="1">
      <c r="A23" s="8"/>
      <c r="B23" s="8"/>
      <c r="C23" s="41" t="s">
        <v>16</v>
      </c>
      <c r="D23" s="44">
        <v>30000</v>
      </c>
      <c r="E23" s="44">
        <v>30000</v>
      </c>
      <c r="F23" s="44">
        <v>29187</v>
      </c>
      <c r="G23" s="99">
        <f t="shared" si="0"/>
        <v>0.9729</v>
      </c>
    </row>
    <row r="24" spans="1:7" ht="19.5" customHeight="1">
      <c r="A24" s="8"/>
      <c r="B24" s="8"/>
      <c r="C24" s="90" t="s">
        <v>17</v>
      </c>
      <c r="D24" s="37">
        <f>SUM(D25:D26)</f>
        <v>2265000</v>
      </c>
      <c r="E24" s="37">
        <f>SUM(E25:E26)</f>
        <v>1795000</v>
      </c>
      <c r="F24" s="37">
        <f>SUM(F25:F26)</f>
        <v>705602</v>
      </c>
      <c r="G24" s="100">
        <f t="shared" si="0"/>
        <v>0.39309303621169916</v>
      </c>
    </row>
    <row r="25" spans="1:7" ht="19.5" customHeight="1">
      <c r="A25" s="8"/>
      <c r="B25" s="8"/>
      <c r="C25" s="33" t="s">
        <v>18</v>
      </c>
      <c r="D25" s="34">
        <v>1785000</v>
      </c>
      <c r="E25" s="34">
        <v>1115000</v>
      </c>
      <c r="F25" s="34">
        <v>351223</v>
      </c>
      <c r="G25" s="98">
        <f t="shared" si="0"/>
        <v>0.3149982062780269</v>
      </c>
    </row>
    <row r="26" spans="1:7" ht="20.25" customHeight="1">
      <c r="A26" s="8"/>
      <c r="B26" s="8"/>
      <c r="C26" s="33" t="s">
        <v>19</v>
      </c>
      <c r="D26" s="34">
        <v>480000</v>
      </c>
      <c r="E26" s="34">
        <v>680000</v>
      </c>
      <c r="F26" s="34">
        <v>354379</v>
      </c>
      <c r="G26" s="98">
        <f t="shared" si="0"/>
        <v>0.5211455882352941</v>
      </c>
    </row>
    <row r="27" spans="1:7" ht="18.75" customHeight="1">
      <c r="A27" s="20"/>
      <c r="B27" s="20"/>
      <c r="C27" s="127" t="s">
        <v>20</v>
      </c>
      <c r="D27" s="128">
        <v>75000</v>
      </c>
      <c r="E27" s="128">
        <v>100000</v>
      </c>
      <c r="F27" s="128">
        <v>69818</v>
      </c>
      <c r="G27" s="129">
        <f t="shared" si="0"/>
        <v>0.69818</v>
      </c>
    </row>
    <row r="28" spans="1:7" ht="18.75" customHeight="1">
      <c r="A28" s="8"/>
      <c r="B28" s="8"/>
      <c r="C28" s="40" t="s">
        <v>21</v>
      </c>
      <c r="D28" s="18">
        <f>D29+D32+D35</f>
        <v>1760000</v>
      </c>
      <c r="E28" s="18">
        <f>E29+E32+E35</f>
        <v>2055000</v>
      </c>
      <c r="F28" s="18">
        <f>F29+F32+F35</f>
        <v>1269960</v>
      </c>
      <c r="G28" s="95">
        <f t="shared" si="0"/>
        <v>0.617985401459854</v>
      </c>
    </row>
    <row r="29" spans="1:7" ht="19.5" customHeight="1">
      <c r="A29" s="8"/>
      <c r="B29" s="8"/>
      <c r="C29" s="36" t="s">
        <v>14</v>
      </c>
      <c r="D29" s="37">
        <f>SUM(D30:D31)</f>
        <v>120000</v>
      </c>
      <c r="E29" s="37">
        <f>SUM(E30:E31)</f>
        <v>100000</v>
      </c>
      <c r="F29" s="37">
        <f>SUM(F30:F31)</f>
        <v>67440</v>
      </c>
      <c r="G29" s="100">
        <f t="shared" si="0"/>
        <v>0.6744</v>
      </c>
    </row>
    <row r="30" spans="1:7" ht="24.75" customHeight="1">
      <c r="A30" s="8"/>
      <c r="B30" s="8"/>
      <c r="C30" s="33" t="s">
        <v>22</v>
      </c>
      <c r="D30" s="34">
        <v>100000</v>
      </c>
      <c r="E30" s="34">
        <v>80000</v>
      </c>
      <c r="F30" s="34">
        <v>64444</v>
      </c>
      <c r="G30" s="98">
        <f t="shared" si="0"/>
        <v>0.80555</v>
      </c>
    </row>
    <row r="31" spans="1:7" ht="19.5" customHeight="1">
      <c r="A31" s="8"/>
      <c r="B31" s="8"/>
      <c r="C31" s="41" t="s">
        <v>23</v>
      </c>
      <c r="D31" s="34">
        <v>20000</v>
      </c>
      <c r="E31" s="34">
        <v>20000</v>
      </c>
      <c r="F31" s="34">
        <v>2996</v>
      </c>
      <c r="G31" s="98">
        <f t="shared" si="0"/>
        <v>0.1498</v>
      </c>
    </row>
    <row r="32" spans="1:12" ht="19.5" customHeight="1">
      <c r="A32" s="8"/>
      <c r="B32" s="8"/>
      <c r="C32" s="36" t="s">
        <v>17</v>
      </c>
      <c r="D32" s="37">
        <f>D33+D34</f>
        <v>1600000</v>
      </c>
      <c r="E32" s="37">
        <f>E33+E34</f>
        <v>1950000</v>
      </c>
      <c r="F32" s="37">
        <f>F33+F34</f>
        <v>1200385</v>
      </c>
      <c r="G32" s="100">
        <f t="shared" si="0"/>
        <v>0.6155820512820512</v>
      </c>
      <c r="H32" s="14"/>
      <c r="I32" s="14"/>
      <c r="J32" s="14"/>
      <c r="K32" s="14"/>
      <c r="L32" s="14"/>
    </row>
    <row r="33" spans="1:7" ht="19.5" customHeight="1">
      <c r="A33" s="8"/>
      <c r="B33" s="8"/>
      <c r="C33" s="33" t="s">
        <v>24</v>
      </c>
      <c r="D33" s="34">
        <v>1200000</v>
      </c>
      <c r="E33" s="34">
        <v>1400000</v>
      </c>
      <c r="F33" s="34">
        <v>879836</v>
      </c>
      <c r="G33" s="98">
        <f t="shared" si="0"/>
        <v>0.6284542857142857</v>
      </c>
    </row>
    <row r="34" spans="1:7" ht="19.5" customHeight="1">
      <c r="A34" s="8"/>
      <c r="B34" s="8"/>
      <c r="C34" s="33" t="s">
        <v>25</v>
      </c>
      <c r="D34" s="34">
        <v>400000</v>
      </c>
      <c r="E34" s="34">
        <v>550000</v>
      </c>
      <c r="F34" s="34">
        <v>320549</v>
      </c>
      <c r="G34" s="98">
        <f t="shared" si="0"/>
        <v>0.5828163636363637</v>
      </c>
    </row>
    <row r="35" spans="1:7" ht="19.5" customHeight="1">
      <c r="A35" s="8"/>
      <c r="B35" s="8"/>
      <c r="C35" s="38" t="s">
        <v>20</v>
      </c>
      <c r="D35" s="39">
        <v>40000</v>
      </c>
      <c r="E35" s="39">
        <v>5000</v>
      </c>
      <c r="F35" s="39">
        <v>2135</v>
      </c>
      <c r="G35" s="101">
        <f t="shared" si="0"/>
        <v>0.427</v>
      </c>
    </row>
    <row r="36" spans="1:7" ht="19.5" customHeight="1">
      <c r="A36" s="8"/>
      <c r="B36" s="8"/>
      <c r="C36" s="40" t="s">
        <v>26</v>
      </c>
      <c r="D36" s="18">
        <f>D37+D40+D43</f>
        <v>230000</v>
      </c>
      <c r="E36" s="18">
        <f>E37+E40+E43</f>
        <v>130000</v>
      </c>
      <c r="F36" s="18">
        <f>F37+F40+F43</f>
        <v>27673</v>
      </c>
      <c r="G36" s="95">
        <f t="shared" si="0"/>
        <v>0.21286923076923078</v>
      </c>
    </row>
    <row r="37" spans="1:7" ht="19.5" customHeight="1">
      <c r="A37" s="8"/>
      <c r="B37" s="8"/>
      <c r="C37" s="36" t="s">
        <v>14</v>
      </c>
      <c r="D37" s="37">
        <f>SUM(D38:D39)</f>
        <v>80000</v>
      </c>
      <c r="E37" s="37">
        <f>SUM(E38:E39)</f>
        <v>20000</v>
      </c>
      <c r="F37" s="37"/>
      <c r="G37" s="100"/>
    </row>
    <row r="38" spans="1:7" ht="19.5" customHeight="1">
      <c r="A38" s="8"/>
      <c r="B38" s="8"/>
      <c r="C38" s="33" t="s">
        <v>15</v>
      </c>
      <c r="D38" s="34">
        <v>20000</v>
      </c>
      <c r="E38" s="34">
        <v>10000</v>
      </c>
      <c r="F38" s="34"/>
      <c r="G38" s="98"/>
    </row>
    <row r="39" spans="1:7" ht="19.5" customHeight="1">
      <c r="A39" s="8"/>
      <c r="B39" s="8"/>
      <c r="C39" s="42" t="s">
        <v>27</v>
      </c>
      <c r="D39" s="43">
        <v>60000</v>
      </c>
      <c r="E39" s="43">
        <v>10000</v>
      </c>
      <c r="F39" s="43"/>
      <c r="G39" s="102"/>
    </row>
    <row r="40" spans="1:12" ht="19.5" customHeight="1">
      <c r="A40" s="8"/>
      <c r="B40" s="8"/>
      <c r="C40" s="38" t="s">
        <v>17</v>
      </c>
      <c r="D40" s="39">
        <f>SUM(D41:D42)</f>
        <v>130000</v>
      </c>
      <c r="E40" s="39">
        <f>SUM(E41:E42)</f>
        <v>100000</v>
      </c>
      <c r="F40" s="39">
        <f>SUM(F41:F42)</f>
        <v>27673</v>
      </c>
      <c r="G40" s="101">
        <f t="shared" si="0"/>
        <v>0.27673</v>
      </c>
      <c r="H40" s="14"/>
      <c r="I40" s="14"/>
      <c r="J40" s="14"/>
      <c r="K40" s="14"/>
      <c r="L40" s="14"/>
    </row>
    <row r="41" spans="1:7" ht="19.5" customHeight="1">
      <c r="A41" s="8"/>
      <c r="B41" s="8"/>
      <c r="C41" s="33" t="s">
        <v>18</v>
      </c>
      <c r="D41" s="34">
        <v>70000</v>
      </c>
      <c r="E41" s="34">
        <v>70000</v>
      </c>
      <c r="F41" s="34">
        <v>20817</v>
      </c>
      <c r="G41" s="98">
        <f t="shared" si="0"/>
        <v>0.2973857142857143</v>
      </c>
    </row>
    <row r="42" spans="1:7" ht="19.5" customHeight="1">
      <c r="A42" s="8"/>
      <c r="B42" s="8"/>
      <c r="C42" s="33" t="s">
        <v>28</v>
      </c>
      <c r="D42" s="44">
        <v>60000</v>
      </c>
      <c r="E42" s="44">
        <v>30000</v>
      </c>
      <c r="F42" s="44">
        <v>6856</v>
      </c>
      <c r="G42" s="99">
        <f t="shared" si="0"/>
        <v>0.22853333333333334</v>
      </c>
    </row>
    <row r="43" spans="1:7" ht="19.5" customHeight="1">
      <c r="A43" s="8"/>
      <c r="B43" s="8"/>
      <c r="C43" s="36" t="s">
        <v>20</v>
      </c>
      <c r="D43" s="37">
        <v>20000</v>
      </c>
      <c r="E43" s="37">
        <v>10000</v>
      </c>
      <c r="F43" s="37"/>
      <c r="G43" s="100"/>
    </row>
    <row r="44" spans="1:7" ht="19.5" customHeight="1">
      <c r="A44" s="8"/>
      <c r="B44" s="8"/>
      <c r="C44" s="40" t="s">
        <v>29</v>
      </c>
      <c r="D44" s="18">
        <f>D45+D48+D51</f>
        <v>390000</v>
      </c>
      <c r="E44" s="18">
        <f>E45+E48+E51</f>
        <v>600000</v>
      </c>
      <c r="F44" s="18">
        <f>F45+F48+F51</f>
        <v>239089</v>
      </c>
      <c r="G44" s="95">
        <f t="shared" si="0"/>
        <v>0.3984816666666667</v>
      </c>
    </row>
    <row r="45" spans="1:7" ht="19.5" customHeight="1">
      <c r="A45" s="8"/>
      <c r="B45" s="8"/>
      <c r="C45" s="29" t="s">
        <v>14</v>
      </c>
      <c r="D45" s="30">
        <f>SUM(D46:D47)</f>
        <v>40000</v>
      </c>
      <c r="E45" s="30">
        <f>SUM(E46:E47)</f>
        <v>135000</v>
      </c>
      <c r="F45" s="30">
        <v>30383</v>
      </c>
      <c r="G45" s="97">
        <f t="shared" si="0"/>
        <v>0.22505925925925926</v>
      </c>
    </row>
    <row r="46" spans="1:7" ht="24.75" customHeight="1">
      <c r="A46" s="8"/>
      <c r="B46" s="8"/>
      <c r="C46" s="33" t="s">
        <v>15</v>
      </c>
      <c r="D46" s="34">
        <v>30000</v>
      </c>
      <c r="E46" s="34">
        <v>110000</v>
      </c>
      <c r="F46" s="34">
        <v>30383</v>
      </c>
      <c r="G46" s="98">
        <f t="shared" si="0"/>
        <v>0.2762090909090909</v>
      </c>
    </row>
    <row r="47" spans="1:7" ht="19.5" customHeight="1">
      <c r="A47" s="8"/>
      <c r="B47" s="8"/>
      <c r="C47" s="41" t="s">
        <v>16</v>
      </c>
      <c r="D47" s="44">
        <v>10000</v>
      </c>
      <c r="E47" s="44">
        <v>25000</v>
      </c>
      <c r="F47" s="44"/>
      <c r="G47" s="99"/>
    </row>
    <row r="48" spans="1:7" ht="19.5" customHeight="1">
      <c r="A48" s="8"/>
      <c r="B48" s="8"/>
      <c r="C48" s="36" t="s">
        <v>17</v>
      </c>
      <c r="D48" s="37">
        <f>SUM(D49:D50)</f>
        <v>320000</v>
      </c>
      <c r="E48" s="37">
        <f>SUM(E49:E50)</f>
        <v>405000</v>
      </c>
      <c r="F48" s="37">
        <f>SUM(F49:F50)</f>
        <v>185872</v>
      </c>
      <c r="G48" s="100">
        <f t="shared" si="0"/>
        <v>0.4589432098765432</v>
      </c>
    </row>
    <row r="49" spans="1:7" ht="19.5" customHeight="1">
      <c r="A49" s="8"/>
      <c r="B49" s="8"/>
      <c r="C49" s="70" t="s">
        <v>18</v>
      </c>
      <c r="D49" s="71">
        <v>230000</v>
      </c>
      <c r="E49" s="71">
        <v>190000</v>
      </c>
      <c r="F49" s="71">
        <v>93072</v>
      </c>
      <c r="G49" s="103">
        <f t="shared" si="0"/>
        <v>0.4898526315789474</v>
      </c>
    </row>
    <row r="50" spans="1:7" ht="19.5" customHeight="1">
      <c r="A50" s="8"/>
      <c r="B50" s="8"/>
      <c r="C50" s="33" t="s">
        <v>19</v>
      </c>
      <c r="D50" s="34">
        <v>90000</v>
      </c>
      <c r="E50" s="34">
        <v>215000</v>
      </c>
      <c r="F50" s="34">
        <v>92800</v>
      </c>
      <c r="G50" s="98">
        <f t="shared" si="0"/>
        <v>0.4316279069767442</v>
      </c>
    </row>
    <row r="51" spans="1:7" ht="19.5" customHeight="1">
      <c r="A51" s="8"/>
      <c r="B51" s="20"/>
      <c r="C51" s="45" t="s">
        <v>20</v>
      </c>
      <c r="D51" s="46">
        <v>30000</v>
      </c>
      <c r="E51" s="46">
        <v>60000</v>
      </c>
      <c r="F51" s="46">
        <v>22834</v>
      </c>
      <c r="G51" s="104">
        <f t="shared" si="0"/>
        <v>0.38056666666666666</v>
      </c>
    </row>
    <row r="52" spans="1:7" ht="19.5" customHeight="1">
      <c r="A52" s="8"/>
      <c r="B52" s="17">
        <v>70005</v>
      </c>
      <c r="C52" s="73" t="s">
        <v>58</v>
      </c>
      <c r="D52" s="18"/>
      <c r="E52" s="18">
        <v>95000</v>
      </c>
      <c r="F52" s="18">
        <f>F53</f>
        <v>71535</v>
      </c>
      <c r="G52" s="95">
        <f t="shared" si="0"/>
        <v>0.753</v>
      </c>
    </row>
    <row r="53" spans="1:7" ht="19.5" customHeight="1">
      <c r="A53" s="20"/>
      <c r="B53" s="20"/>
      <c r="C53" s="72" t="s">
        <v>85</v>
      </c>
      <c r="D53" s="49"/>
      <c r="E53" s="49">
        <v>95000</v>
      </c>
      <c r="F53" s="49">
        <v>71535</v>
      </c>
      <c r="G53" s="105">
        <f t="shared" si="0"/>
        <v>0.753</v>
      </c>
    </row>
    <row r="54" spans="1:7" ht="21" customHeight="1">
      <c r="A54" s="21">
        <v>750</v>
      </c>
      <c r="B54" s="21"/>
      <c r="C54" s="22" t="s">
        <v>30</v>
      </c>
      <c r="D54" s="16">
        <f>D57+D55</f>
        <v>380000</v>
      </c>
      <c r="E54" s="16">
        <f>E57+E55</f>
        <v>380000</v>
      </c>
      <c r="F54" s="16">
        <f>F57+F55</f>
        <v>176035</v>
      </c>
      <c r="G54" s="94">
        <f t="shared" si="0"/>
        <v>0.46325</v>
      </c>
    </row>
    <row r="55" spans="1:7" ht="19.5" customHeight="1">
      <c r="A55" s="27"/>
      <c r="B55" s="47">
        <v>75022</v>
      </c>
      <c r="C55" s="47" t="s">
        <v>42</v>
      </c>
      <c r="D55" s="18">
        <f>D56</f>
        <v>30000</v>
      </c>
      <c r="E55" s="18">
        <f>E56</f>
        <v>30000</v>
      </c>
      <c r="F55" s="18"/>
      <c r="G55" s="95"/>
    </row>
    <row r="56" spans="1:7" ht="19.5" customHeight="1">
      <c r="A56" s="27"/>
      <c r="B56" s="48"/>
      <c r="C56" s="68" t="s">
        <v>43</v>
      </c>
      <c r="D56" s="49">
        <v>30000</v>
      </c>
      <c r="E56" s="49">
        <v>30000</v>
      </c>
      <c r="F56" s="49"/>
      <c r="G56" s="105"/>
    </row>
    <row r="57" spans="1:7" ht="19.5" customHeight="1">
      <c r="A57" s="27"/>
      <c r="B57" s="47">
        <v>75023</v>
      </c>
      <c r="C57" s="47" t="s">
        <v>31</v>
      </c>
      <c r="D57" s="18">
        <f>D58</f>
        <v>350000</v>
      </c>
      <c r="E57" s="18">
        <f>E58</f>
        <v>350000</v>
      </c>
      <c r="F57" s="18">
        <f>F58</f>
        <v>176035</v>
      </c>
      <c r="G57" s="95">
        <f t="shared" si="0"/>
        <v>0.5029571428571429</v>
      </c>
    </row>
    <row r="58" spans="1:7" ht="21.75" customHeight="1">
      <c r="A58" s="48"/>
      <c r="B58" s="48"/>
      <c r="C58" s="68" t="s">
        <v>54</v>
      </c>
      <c r="D58" s="49">
        <v>350000</v>
      </c>
      <c r="E58" s="49">
        <v>350000</v>
      </c>
      <c r="F58" s="49">
        <v>176035</v>
      </c>
      <c r="G58" s="105">
        <f t="shared" si="0"/>
        <v>0.5029571428571429</v>
      </c>
    </row>
    <row r="59" spans="1:7" ht="21" customHeight="1">
      <c r="A59" s="21">
        <v>801</v>
      </c>
      <c r="B59" s="21"/>
      <c r="C59" s="22" t="s">
        <v>44</v>
      </c>
      <c r="D59" s="16">
        <f>D60+D62+D64+D66</f>
        <v>300000</v>
      </c>
      <c r="E59" s="16">
        <f>E60+E62+E64+E66</f>
        <v>388519</v>
      </c>
      <c r="F59" s="16">
        <f>F62+F64+F66+F60</f>
        <v>193036</v>
      </c>
      <c r="G59" s="94">
        <f t="shared" si="0"/>
        <v>0.4968508618626116</v>
      </c>
    </row>
    <row r="60" spans="1:7" ht="21" customHeight="1">
      <c r="A60" s="74"/>
      <c r="B60" s="75">
        <v>80101</v>
      </c>
      <c r="C60" s="76" t="s">
        <v>59</v>
      </c>
      <c r="D60" s="77"/>
      <c r="E60" s="77">
        <f>E61</f>
        <v>33610</v>
      </c>
      <c r="F60" s="77">
        <f>F61</f>
        <v>24830</v>
      </c>
      <c r="G60" s="106">
        <f t="shared" si="0"/>
        <v>0.7387682237429336</v>
      </c>
    </row>
    <row r="61" spans="1:7" ht="21" customHeight="1">
      <c r="A61" s="74"/>
      <c r="B61" s="75"/>
      <c r="C61" s="78" t="s">
        <v>46</v>
      </c>
      <c r="D61" s="77"/>
      <c r="E61" s="79">
        <v>33610</v>
      </c>
      <c r="F61" s="79">
        <v>24830</v>
      </c>
      <c r="G61" s="106">
        <f t="shared" si="0"/>
        <v>0.7387682237429336</v>
      </c>
    </row>
    <row r="62" spans="1:7" ht="19.5" customHeight="1">
      <c r="A62" s="27"/>
      <c r="B62" s="47">
        <v>80110</v>
      </c>
      <c r="C62" s="47" t="s">
        <v>45</v>
      </c>
      <c r="D62" s="60">
        <f>D63</f>
        <v>100000</v>
      </c>
      <c r="E62" s="60">
        <f>E63</f>
        <v>139977</v>
      </c>
      <c r="F62" s="60">
        <f>F63</f>
        <v>87460</v>
      </c>
      <c r="G62" s="107">
        <f t="shared" si="0"/>
        <v>0.6248169342106203</v>
      </c>
    </row>
    <row r="63" spans="1:7" ht="19.5" customHeight="1">
      <c r="A63" s="27"/>
      <c r="B63" s="48"/>
      <c r="C63" s="68" t="s">
        <v>46</v>
      </c>
      <c r="D63" s="69">
        <v>100000</v>
      </c>
      <c r="E63" s="69">
        <v>139977</v>
      </c>
      <c r="F63" s="69">
        <v>87460</v>
      </c>
      <c r="G63" s="108">
        <f t="shared" si="0"/>
        <v>0.6248169342106203</v>
      </c>
    </row>
    <row r="64" spans="1:7" ht="19.5" customHeight="1">
      <c r="A64" s="27"/>
      <c r="B64" s="47">
        <v>80120</v>
      </c>
      <c r="C64" s="67" t="s">
        <v>47</v>
      </c>
      <c r="D64" s="60">
        <f>D65</f>
        <v>100000</v>
      </c>
      <c r="E64" s="60">
        <f>E65</f>
        <v>125725</v>
      </c>
      <c r="F64" s="60">
        <f>F65</f>
        <v>43572</v>
      </c>
      <c r="G64" s="107">
        <f t="shared" si="0"/>
        <v>0.3465659176774707</v>
      </c>
    </row>
    <row r="65" spans="1:7" ht="19.5" customHeight="1">
      <c r="A65" s="27"/>
      <c r="B65" s="48"/>
      <c r="C65" s="68" t="s">
        <v>46</v>
      </c>
      <c r="D65" s="69">
        <v>100000</v>
      </c>
      <c r="E65" s="69">
        <v>125725</v>
      </c>
      <c r="F65" s="69">
        <v>43572</v>
      </c>
      <c r="G65" s="108">
        <f t="shared" si="0"/>
        <v>0.3465659176774707</v>
      </c>
    </row>
    <row r="66" spans="1:7" ht="19.5" customHeight="1">
      <c r="A66" s="27"/>
      <c r="B66" s="47">
        <v>80130</v>
      </c>
      <c r="C66" s="67" t="s">
        <v>48</v>
      </c>
      <c r="D66" s="60">
        <f>D67</f>
        <v>100000</v>
      </c>
      <c r="E66" s="60">
        <f>E67</f>
        <v>89207</v>
      </c>
      <c r="F66" s="60">
        <f>F67</f>
        <v>37174</v>
      </c>
      <c r="G66" s="107">
        <f t="shared" si="0"/>
        <v>0.416716176981627</v>
      </c>
    </row>
    <row r="67" spans="1:7" ht="19.5" customHeight="1">
      <c r="A67" s="48"/>
      <c r="B67" s="48"/>
      <c r="C67" s="68" t="s">
        <v>46</v>
      </c>
      <c r="D67" s="69">
        <v>100000</v>
      </c>
      <c r="E67" s="69">
        <v>89207</v>
      </c>
      <c r="F67" s="69">
        <v>37174</v>
      </c>
      <c r="G67" s="108">
        <f t="shared" si="0"/>
        <v>0.416716176981627</v>
      </c>
    </row>
    <row r="68" spans="1:7" ht="19.5" customHeight="1">
      <c r="A68" s="80">
        <v>851</v>
      </c>
      <c r="B68" s="21"/>
      <c r="C68" s="22" t="s">
        <v>61</v>
      </c>
      <c r="D68" s="16"/>
      <c r="E68" s="16">
        <f>E69</f>
        <v>29500</v>
      </c>
      <c r="F68" s="16">
        <f>F69</f>
        <v>14410</v>
      </c>
      <c r="G68" s="94">
        <f t="shared" si="0"/>
        <v>0.48847457627118646</v>
      </c>
    </row>
    <row r="69" spans="1:7" ht="19.5" customHeight="1">
      <c r="A69" s="27"/>
      <c r="B69" s="47">
        <v>85154</v>
      </c>
      <c r="C69" s="67" t="s">
        <v>86</v>
      </c>
      <c r="D69" s="60"/>
      <c r="E69" s="60">
        <f>E70</f>
        <v>29500</v>
      </c>
      <c r="F69" s="60">
        <f>F70</f>
        <v>14410</v>
      </c>
      <c r="G69" s="107">
        <f t="shared" si="0"/>
        <v>0.48847457627118646</v>
      </c>
    </row>
    <row r="70" spans="1:7" ht="19.5" customHeight="1">
      <c r="A70" s="48"/>
      <c r="B70" s="48"/>
      <c r="C70" s="68" t="s">
        <v>62</v>
      </c>
      <c r="D70" s="69"/>
      <c r="E70" s="69">
        <v>29500</v>
      </c>
      <c r="F70" s="69">
        <v>14410</v>
      </c>
      <c r="G70" s="108">
        <f t="shared" si="0"/>
        <v>0.48847457627118646</v>
      </c>
    </row>
    <row r="71" spans="1:7" ht="19.5" customHeight="1">
      <c r="A71" s="80">
        <v>853</v>
      </c>
      <c r="B71" s="80"/>
      <c r="C71" s="123" t="s">
        <v>77</v>
      </c>
      <c r="D71" s="84"/>
      <c r="E71" s="84">
        <f>SUM(E72)+E74+E76+E78</f>
        <v>261500</v>
      </c>
      <c r="F71" s="84"/>
      <c r="G71" s="96"/>
    </row>
    <row r="72" spans="1:7" ht="19.5" customHeight="1">
      <c r="A72" s="27"/>
      <c r="B72" s="47">
        <v>85301</v>
      </c>
      <c r="C72" s="67" t="s">
        <v>78</v>
      </c>
      <c r="D72" s="60"/>
      <c r="E72" s="60">
        <f>SUM(E73)</f>
        <v>119500</v>
      </c>
      <c r="F72" s="60"/>
      <c r="G72" s="107"/>
    </row>
    <row r="73" spans="1:7" ht="19.5" customHeight="1">
      <c r="A73" s="27"/>
      <c r="B73" s="48"/>
      <c r="C73" s="68" t="s">
        <v>82</v>
      </c>
      <c r="D73" s="69"/>
      <c r="E73" s="69">
        <v>119500</v>
      </c>
      <c r="F73" s="69"/>
      <c r="G73" s="108"/>
    </row>
    <row r="74" spans="1:7" ht="19.5" customHeight="1">
      <c r="A74" s="27"/>
      <c r="B74" s="47">
        <v>85302</v>
      </c>
      <c r="C74" s="67" t="s">
        <v>79</v>
      </c>
      <c r="D74" s="69"/>
      <c r="E74" s="60">
        <f>SUM(E75)</f>
        <v>82000</v>
      </c>
      <c r="F74" s="60"/>
      <c r="G74" s="107"/>
    </row>
    <row r="75" spans="1:7" ht="19.5" customHeight="1">
      <c r="A75" s="27"/>
      <c r="B75" s="48"/>
      <c r="C75" s="68" t="s">
        <v>83</v>
      </c>
      <c r="D75" s="69"/>
      <c r="E75" s="69">
        <v>82000</v>
      </c>
      <c r="F75" s="69"/>
      <c r="G75" s="108"/>
    </row>
    <row r="76" spans="1:7" ht="19.5" customHeight="1">
      <c r="A76" s="27"/>
      <c r="B76" s="47">
        <v>85303</v>
      </c>
      <c r="C76" s="67" t="s">
        <v>80</v>
      </c>
      <c r="D76" s="69"/>
      <c r="E76" s="60">
        <f>SUM(E77)</f>
        <v>10000</v>
      </c>
      <c r="F76" s="60"/>
      <c r="G76" s="107"/>
    </row>
    <row r="77" spans="1:7" ht="19.5" customHeight="1">
      <c r="A77" s="27"/>
      <c r="B77" s="48"/>
      <c r="C77" s="68" t="s">
        <v>67</v>
      </c>
      <c r="D77" s="69"/>
      <c r="E77" s="69">
        <v>10000</v>
      </c>
      <c r="F77" s="69"/>
      <c r="G77" s="108"/>
    </row>
    <row r="78" spans="1:7" ht="19.5" customHeight="1">
      <c r="A78" s="27"/>
      <c r="B78" s="47">
        <v>85305</v>
      </c>
      <c r="C78" s="67" t="s">
        <v>81</v>
      </c>
      <c r="D78" s="60"/>
      <c r="E78" s="60">
        <f>SUM(E79)</f>
        <v>50000</v>
      </c>
      <c r="F78" s="60"/>
      <c r="G78" s="107"/>
    </row>
    <row r="79" spans="1:7" ht="19.5" customHeight="1">
      <c r="A79" s="48"/>
      <c r="B79" s="48"/>
      <c r="C79" s="68" t="s">
        <v>67</v>
      </c>
      <c r="D79" s="69"/>
      <c r="E79" s="69">
        <v>50000</v>
      </c>
      <c r="F79" s="69"/>
      <c r="G79" s="108"/>
    </row>
    <row r="80" spans="1:7" ht="19.5" customHeight="1">
      <c r="A80" s="80">
        <v>854</v>
      </c>
      <c r="B80" s="21"/>
      <c r="C80" s="22" t="s">
        <v>63</v>
      </c>
      <c r="D80" s="16"/>
      <c r="E80" s="16">
        <f>E81+E83+E85</f>
        <v>257403</v>
      </c>
      <c r="F80" s="16">
        <f>SUM(F81+F83+F85)</f>
        <v>65247</v>
      </c>
      <c r="G80" s="94">
        <f t="shared" si="0"/>
        <v>0.25348189415041783</v>
      </c>
    </row>
    <row r="81" spans="1:7" ht="19.5" customHeight="1">
      <c r="A81" s="24"/>
      <c r="B81" s="47">
        <v>85403</v>
      </c>
      <c r="C81" s="67" t="s">
        <v>64</v>
      </c>
      <c r="D81" s="60"/>
      <c r="E81" s="60">
        <f>E82</f>
        <v>50000</v>
      </c>
      <c r="F81" s="60">
        <f>F82</f>
        <v>25359</v>
      </c>
      <c r="G81" s="107">
        <f t="shared" si="0"/>
        <v>0.50718</v>
      </c>
    </row>
    <row r="82" spans="1:7" ht="19.5" customHeight="1">
      <c r="A82" s="27"/>
      <c r="B82" s="48"/>
      <c r="C82" s="68" t="s">
        <v>65</v>
      </c>
      <c r="D82" s="69"/>
      <c r="E82" s="69">
        <v>50000</v>
      </c>
      <c r="F82" s="69">
        <v>25359</v>
      </c>
      <c r="G82" s="108">
        <f t="shared" si="0"/>
        <v>0.50718</v>
      </c>
    </row>
    <row r="83" spans="1:7" ht="19.5" customHeight="1">
      <c r="A83" s="27"/>
      <c r="B83" s="47">
        <v>85404</v>
      </c>
      <c r="C83" s="67" t="s">
        <v>66</v>
      </c>
      <c r="D83" s="60"/>
      <c r="E83" s="60">
        <f>E84</f>
        <v>203153</v>
      </c>
      <c r="F83" s="60">
        <f>F84</f>
        <v>38243</v>
      </c>
      <c r="G83" s="107">
        <f aca="true" t="shared" si="1" ref="G83:G111">F83/E83</f>
        <v>0.18824728160548945</v>
      </c>
    </row>
    <row r="84" spans="1:7" ht="19.5" customHeight="1">
      <c r="A84" s="27"/>
      <c r="B84" s="48"/>
      <c r="C84" s="68" t="s">
        <v>67</v>
      </c>
      <c r="D84" s="69"/>
      <c r="E84" s="69">
        <v>203153</v>
      </c>
      <c r="F84" s="69">
        <v>38243</v>
      </c>
      <c r="G84" s="108">
        <f t="shared" si="1"/>
        <v>0.18824728160548945</v>
      </c>
    </row>
    <row r="85" spans="1:7" ht="19.5" customHeight="1">
      <c r="A85" s="27"/>
      <c r="B85" s="47">
        <v>85410</v>
      </c>
      <c r="C85" s="67" t="s">
        <v>68</v>
      </c>
      <c r="D85" s="60"/>
      <c r="E85" s="60">
        <f>E86</f>
        <v>4250</v>
      </c>
      <c r="F85" s="60">
        <f>F86</f>
        <v>1645</v>
      </c>
      <c r="G85" s="107">
        <f t="shared" si="1"/>
        <v>0.3870588235294118</v>
      </c>
    </row>
    <row r="86" spans="1:7" ht="19.5" customHeight="1">
      <c r="A86" s="48"/>
      <c r="B86" s="48"/>
      <c r="C86" s="68" t="s">
        <v>67</v>
      </c>
      <c r="D86" s="69"/>
      <c r="E86" s="69">
        <v>4250</v>
      </c>
      <c r="F86" s="69">
        <v>1645</v>
      </c>
      <c r="G86" s="108">
        <f t="shared" si="1"/>
        <v>0.3870588235294118</v>
      </c>
    </row>
    <row r="87" spans="1:7" ht="19.5" customHeight="1">
      <c r="A87" s="80">
        <v>900</v>
      </c>
      <c r="B87" s="21"/>
      <c r="C87" s="22" t="s">
        <v>60</v>
      </c>
      <c r="D87" s="16"/>
      <c r="E87" s="16">
        <f>E88+E90</f>
        <v>182520</v>
      </c>
      <c r="F87" s="16">
        <f>SUM(F88+F90)</f>
        <v>13289</v>
      </c>
      <c r="G87" s="94">
        <f t="shared" si="1"/>
        <v>0.07280845934692089</v>
      </c>
    </row>
    <row r="88" spans="1:7" ht="19.5" customHeight="1">
      <c r="A88" s="24"/>
      <c r="B88" s="47">
        <v>90001</v>
      </c>
      <c r="C88" s="67" t="s">
        <v>69</v>
      </c>
      <c r="D88" s="60"/>
      <c r="E88" s="60">
        <f>E89</f>
        <v>150000</v>
      </c>
      <c r="F88" s="60"/>
      <c r="G88" s="107"/>
    </row>
    <row r="89" spans="1:7" ht="19.5" customHeight="1">
      <c r="A89" s="27"/>
      <c r="B89" s="48"/>
      <c r="C89" s="68" t="s">
        <v>70</v>
      </c>
      <c r="D89" s="69"/>
      <c r="E89" s="69">
        <v>150000</v>
      </c>
      <c r="F89" s="69"/>
      <c r="G89" s="108"/>
    </row>
    <row r="90" spans="1:7" ht="19.5" customHeight="1">
      <c r="A90" s="27"/>
      <c r="B90" s="47">
        <v>90015</v>
      </c>
      <c r="C90" s="67" t="s">
        <v>71</v>
      </c>
      <c r="D90" s="60"/>
      <c r="E90" s="60">
        <f>E91</f>
        <v>32520</v>
      </c>
      <c r="F90" s="60">
        <f>F91</f>
        <v>13289</v>
      </c>
      <c r="G90" s="107">
        <f t="shared" si="1"/>
        <v>0.40864083640836407</v>
      </c>
    </row>
    <row r="91" spans="1:7" ht="19.5" customHeight="1">
      <c r="A91" s="48"/>
      <c r="B91" s="48"/>
      <c r="C91" s="68" t="s">
        <v>72</v>
      </c>
      <c r="D91" s="69"/>
      <c r="E91" s="69">
        <v>32520</v>
      </c>
      <c r="F91" s="69">
        <v>13289</v>
      </c>
      <c r="G91" s="108">
        <f t="shared" si="1"/>
        <v>0.40864083640836407</v>
      </c>
    </row>
    <row r="92" spans="1:7" ht="18.75" customHeight="1">
      <c r="A92" s="50">
        <v>921</v>
      </c>
      <c r="B92" s="50"/>
      <c r="C92" s="51" t="s">
        <v>32</v>
      </c>
      <c r="D92" s="52">
        <f>D97+D93+D95</f>
        <v>1045000</v>
      </c>
      <c r="E92" s="52">
        <f>E97+E93+E95</f>
        <v>1060000</v>
      </c>
      <c r="F92" s="52"/>
      <c r="G92" s="109"/>
    </row>
    <row r="93" spans="1:7" ht="18.75" customHeight="1">
      <c r="A93" s="8"/>
      <c r="B93" s="17">
        <v>92109</v>
      </c>
      <c r="C93" s="26" t="s">
        <v>49</v>
      </c>
      <c r="D93" s="18">
        <f>D94</f>
        <v>35000</v>
      </c>
      <c r="E93" s="18">
        <f>E94</f>
        <v>35000</v>
      </c>
      <c r="F93" s="18"/>
      <c r="G93" s="95"/>
    </row>
    <row r="94" spans="1:7" ht="27" customHeight="1">
      <c r="A94" s="8"/>
      <c r="B94" s="19"/>
      <c r="C94" s="64" t="s">
        <v>53</v>
      </c>
      <c r="D94" s="63">
        <v>35000</v>
      </c>
      <c r="E94" s="63">
        <v>35000</v>
      </c>
      <c r="F94" s="63"/>
      <c r="G94" s="110"/>
    </row>
    <row r="95" spans="1:7" s="89" customFormat="1" ht="19.5" customHeight="1">
      <c r="A95" s="88"/>
      <c r="B95" s="17">
        <v>92110</v>
      </c>
      <c r="C95" s="26" t="s">
        <v>75</v>
      </c>
      <c r="D95" s="18"/>
      <c r="E95" s="18">
        <f>E96</f>
        <v>15000</v>
      </c>
      <c r="F95" s="18"/>
      <c r="G95" s="95"/>
    </row>
    <row r="96" spans="1:7" ht="21.75" customHeight="1">
      <c r="A96" s="8"/>
      <c r="B96" s="20"/>
      <c r="C96" s="87" t="s">
        <v>76</v>
      </c>
      <c r="D96" s="49"/>
      <c r="E96" s="49">
        <v>15000</v>
      </c>
      <c r="F96" s="49"/>
      <c r="G96" s="105"/>
    </row>
    <row r="97" spans="1:7" ht="18.75" customHeight="1">
      <c r="A97" s="8"/>
      <c r="B97" s="17">
        <v>92120</v>
      </c>
      <c r="C97" s="26" t="s">
        <v>33</v>
      </c>
      <c r="D97" s="18">
        <f>D104+D98</f>
        <v>1010000</v>
      </c>
      <c r="E97" s="18">
        <f>E104+E98</f>
        <v>1010000</v>
      </c>
      <c r="F97" s="18"/>
      <c r="G97" s="95"/>
    </row>
    <row r="98" spans="1:7" ht="18.75" customHeight="1">
      <c r="A98" s="8"/>
      <c r="B98" s="8"/>
      <c r="C98" s="53" t="s">
        <v>87</v>
      </c>
      <c r="D98" s="54">
        <f>SUM(D99:D103)</f>
        <v>860000</v>
      </c>
      <c r="E98" s="54">
        <f>SUM(E99:E103)</f>
        <v>860000</v>
      </c>
      <c r="F98" s="54"/>
      <c r="G98" s="111"/>
    </row>
    <row r="99" spans="1:7" s="14" customFormat="1" ht="18.75" customHeight="1">
      <c r="A99" s="55"/>
      <c r="B99" s="55"/>
      <c r="C99" s="57" t="s">
        <v>34</v>
      </c>
      <c r="D99" s="56">
        <v>440000</v>
      </c>
      <c r="E99" s="56">
        <v>440000</v>
      </c>
      <c r="F99" s="56"/>
      <c r="G99" s="112"/>
    </row>
    <row r="100" spans="1:7" s="14" customFormat="1" ht="27.75" customHeight="1">
      <c r="A100" s="55"/>
      <c r="B100" s="55"/>
      <c r="C100" s="57" t="s">
        <v>35</v>
      </c>
      <c r="D100" s="56">
        <v>40000</v>
      </c>
      <c r="E100" s="56">
        <v>40000</v>
      </c>
      <c r="F100" s="56"/>
      <c r="G100" s="112"/>
    </row>
    <row r="101" spans="1:7" s="14" customFormat="1" ht="27.75" customHeight="1">
      <c r="A101" s="55"/>
      <c r="B101" s="55"/>
      <c r="C101" s="57" t="s">
        <v>36</v>
      </c>
      <c r="D101" s="58">
        <v>30000</v>
      </c>
      <c r="E101" s="58">
        <v>30000</v>
      </c>
      <c r="F101" s="58"/>
      <c r="G101" s="113"/>
    </row>
    <row r="102" spans="1:7" s="66" customFormat="1" ht="16.5" customHeight="1">
      <c r="A102" s="65"/>
      <c r="B102" s="65"/>
      <c r="C102" s="57" t="s">
        <v>50</v>
      </c>
      <c r="D102" s="58">
        <v>100000</v>
      </c>
      <c r="E102" s="58">
        <v>100000</v>
      </c>
      <c r="F102" s="58"/>
      <c r="G102" s="113"/>
    </row>
    <row r="103" spans="1:7" s="14" customFormat="1" ht="16.5" customHeight="1">
      <c r="A103" s="55"/>
      <c r="B103" s="55"/>
      <c r="C103" s="57" t="s">
        <v>51</v>
      </c>
      <c r="D103" s="58">
        <v>250000</v>
      </c>
      <c r="E103" s="58">
        <v>250000</v>
      </c>
      <c r="F103" s="58"/>
      <c r="G103" s="113"/>
    </row>
    <row r="104" spans="1:7" ht="18.75" customHeight="1">
      <c r="A104" s="20"/>
      <c r="B104" s="20"/>
      <c r="C104" s="59" t="s">
        <v>37</v>
      </c>
      <c r="D104" s="49">
        <v>150000</v>
      </c>
      <c r="E104" s="49">
        <v>150000</v>
      </c>
      <c r="F104" s="49"/>
      <c r="G104" s="105"/>
    </row>
    <row r="105" spans="1:7" s="35" customFormat="1" ht="31.5" customHeight="1">
      <c r="A105" s="8"/>
      <c r="B105" s="8"/>
      <c r="C105" s="81" t="s">
        <v>38</v>
      </c>
      <c r="D105" s="82">
        <f>D109</f>
        <v>133000</v>
      </c>
      <c r="E105" s="82">
        <f>E109+E106</f>
        <v>137900</v>
      </c>
      <c r="F105" s="82">
        <f>SUM(F106+F109)</f>
        <v>55588</v>
      </c>
      <c r="G105" s="114">
        <f t="shared" si="1"/>
        <v>0.4031036983321247</v>
      </c>
    </row>
    <row r="106" spans="1:7" s="35" customFormat="1" ht="20.25" customHeight="1">
      <c r="A106" s="50">
        <v>700</v>
      </c>
      <c r="B106" s="50"/>
      <c r="C106" s="50" t="s">
        <v>73</v>
      </c>
      <c r="D106" s="84"/>
      <c r="E106" s="84">
        <f>E107</f>
        <v>4900</v>
      </c>
      <c r="F106" s="84">
        <f>F107</f>
        <v>4807</v>
      </c>
      <c r="G106" s="115">
        <f t="shared" si="1"/>
        <v>0.9810204081632653</v>
      </c>
    </row>
    <row r="107" spans="1:7" s="35" customFormat="1" ht="21.75" customHeight="1">
      <c r="A107" s="8"/>
      <c r="B107" s="124">
        <v>70005</v>
      </c>
      <c r="C107" s="85" t="s">
        <v>58</v>
      </c>
      <c r="D107" s="83"/>
      <c r="E107" s="83">
        <f>E108</f>
        <v>4900</v>
      </c>
      <c r="F107" s="83">
        <v>4807</v>
      </c>
      <c r="G107" s="116">
        <f t="shared" si="1"/>
        <v>0.9810204081632653</v>
      </c>
    </row>
    <row r="108" spans="1:7" s="35" customFormat="1" ht="22.5" customHeight="1">
      <c r="A108" s="20"/>
      <c r="B108" s="19"/>
      <c r="C108" s="86" t="s">
        <v>74</v>
      </c>
      <c r="D108" s="83"/>
      <c r="E108" s="62">
        <v>4900</v>
      </c>
      <c r="F108" s="125">
        <v>4807</v>
      </c>
      <c r="G108" s="126">
        <f t="shared" si="1"/>
        <v>0.9810204081632653</v>
      </c>
    </row>
    <row r="109" spans="1:7" s="35" customFormat="1" ht="20.25" customHeight="1">
      <c r="A109" s="50">
        <v>754</v>
      </c>
      <c r="B109" s="50"/>
      <c r="C109" s="50" t="s">
        <v>39</v>
      </c>
      <c r="D109" s="84">
        <f aca="true" t="shared" si="2" ref="D109:F110">D110</f>
        <v>133000</v>
      </c>
      <c r="E109" s="84">
        <f t="shared" si="2"/>
        <v>133000</v>
      </c>
      <c r="F109" s="84">
        <f t="shared" si="2"/>
        <v>50781</v>
      </c>
      <c r="G109" s="115">
        <f t="shared" si="1"/>
        <v>0.381812030075188</v>
      </c>
    </row>
    <row r="110" spans="1:7" s="35" customFormat="1" ht="19.5" customHeight="1">
      <c r="A110" s="8"/>
      <c r="B110" s="17">
        <v>75411</v>
      </c>
      <c r="C110" s="47" t="s">
        <v>41</v>
      </c>
      <c r="D110" s="60">
        <f t="shared" si="2"/>
        <v>133000</v>
      </c>
      <c r="E110" s="60">
        <f t="shared" si="2"/>
        <v>133000</v>
      </c>
      <c r="F110" s="60">
        <f t="shared" si="2"/>
        <v>50781</v>
      </c>
      <c r="G110" s="107">
        <f t="shared" si="1"/>
        <v>0.381812030075188</v>
      </c>
    </row>
    <row r="111" spans="1:7" s="35" customFormat="1" ht="21" customHeight="1">
      <c r="A111" s="20"/>
      <c r="B111" s="20"/>
      <c r="C111" s="61" t="s">
        <v>40</v>
      </c>
      <c r="D111" s="62">
        <f>90000+43000</f>
        <v>133000</v>
      </c>
      <c r="E111" s="62">
        <v>133000</v>
      </c>
      <c r="F111" s="62">
        <v>50781</v>
      </c>
      <c r="G111" s="117">
        <f t="shared" si="1"/>
        <v>0.381812030075188</v>
      </c>
    </row>
    <row r="112" ht="12.75"/>
    <row r="113" ht="12.75"/>
    <row r="114" spans="6:7" ht="22.5" customHeight="1">
      <c r="F114" s="130" t="s">
        <v>90</v>
      </c>
      <c r="G114" s="130"/>
    </row>
    <row r="115" spans="6:7" ht="21.75" customHeight="1">
      <c r="F115" s="130" t="s">
        <v>91</v>
      </c>
      <c r="G115" s="130"/>
    </row>
    <row r="116" ht="25.5" customHeight="1"/>
    <row r="117" ht="25.5" customHeight="1"/>
    <row r="118" ht="12.75"/>
    <row r="119" ht="12.75"/>
    <row r="120" ht="12.75"/>
    <row r="121" ht="25.5" customHeight="1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0.5" customHeight="1"/>
    <row r="133" ht="10.5" customHeight="1"/>
    <row r="134" ht="12.75"/>
    <row r="135" ht="12.75"/>
    <row r="136" ht="12.75"/>
    <row r="137" ht="12.75"/>
    <row r="138" ht="14.25" customHeight="1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</sheetData>
  <mergeCells count="2">
    <mergeCell ref="F114:G114"/>
    <mergeCell ref="F115:G115"/>
  </mergeCells>
  <printOptions horizontalCentered="1"/>
  <pageMargins left="0.5905511811023623" right="0.5905511811023623" top="0.6692913385826772" bottom="0.6692913385826772" header="0.5118110236220472" footer="0.5118110236220472"/>
  <pageSetup firstPageNumber="235" useFirstPageNumber="1" horizontalDpi="300" verticalDpi="3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2003-08-14T12:17:57Z</cp:lastPrinted>
  <dcterms:created xsi:type="dcterms:W3CDTF">2003-01-22T09:41:30Z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