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45" windowHeight="5190" tabRatio="607" activeTab="0"/>
  </bookViews>
  <sheets>
    <sheet name="Powiatowy" sheetId="1" r:id="rId1"/>
    <sheet name="Arkusz5" sheetId="2" r:id="rId2"/>
  </sheets>
  <definedNames>
    <definedName name="_xlnm.Print_Titles" localSheetId="0">'Powiatowy'!$9:$9</definedName>
  </definedNames>
  <calcPr fullCalcOnLoad="1"/>
</workbook>
</file>

<file path=xl/sharedStrings.xml><?xml version="1.0" encoding="utf-8"?>
<sst xmlns="http://schemas.openxmlformats.org/spreadsheetml/2006/main" count="40" uniqueCount="33">
  <si>
    <t>w złotych</t>
  </si>
  <si>
    <t>Dział</t>
  </si>
  <si>
    <t>Wyszczególnienie</t>
  </si>
  <si>
    <t>Stan środków obrotowych na początek roku</t>
  </si>
  <si>
    <t>Fundusz Ochrony Środowiska i Gospodarki Wodnej</t>
  </si>
  <si>
    <t>Suma bilansowa</t>
  </si>
  <si>
    <t>Stan środków obrotowych na koniec roku</t>
  </si>
  <si>
    <t>Gospodarka komunalna i ochrona środowiska</t>
  </si>
  <si>
    <t>w tym stan środków pieniężnych</t>
  </si>
  <si>
    <t>środki przekazane przez Marszałka Województwa z tytułu opłat 
za gospodarcze korzystanie ze środowiska</t>
  </si>
  <si>
    <t>Plan na 2003 rok wg uchwały budżetowej</t>
  </si>
  <si>
    <t>% 
6:5</t>
  </si>
  <si>
    <t>097</t>
  </si>
  <si>
    <t>Wpływy z różnych dochodów</t>
  </si>
  <si>
    <t>Przelewy redystrybucyjne</t>
  </si>
  <si>
    <t>Zakup usług pozostałych</t>
  </si>
  <si>
    <t>Wydatki inwestycyjne funduszy celowych</t>
  </si>
  <si>
    <t>Załącznik Nr 12</t>
  </si>
  <si>
    <t>Rozdz.
§</t>
  </si>
  <si>
    <t xml:space="preserve"> I   Przychody</t>
  </si>
  <si>
    <t xml:space="preserve">wpływy z tytułu nałożonych kar przekazywane przez Państwową Inspekcję Ochrony Środowiska </t>
  </si>
  <si>
    <t xml:space="preserve">II    Wydatki </t>
  </si>
  <si>
    <t>gospodarka surowcami organicznymi</t>
  </si>
  <si>
    <t>likwidacja zagrożeń sanitarno-epidemicznych powierzchni ziemi 
i ekologiczne zagospodarowanie terenu</t>
  </si>
  <si>
    <t>wprowadzenie programu selektywnej zbiórki odpadów</t>
  </si>
  <si>
    <t>budowa odcinka kanalizacji sanitarnej w ul. Pancerniaków</t>
  </si>
  <si>
    <t>składowisko odpadów w Rokitnie</t>
  </si>
  <si>
    <t xml:space="preserve">    Powiatowy Fundusz Ochrony Środowiska i Gospodarki Wodnej </t>
  </si>
  <si>
    <t>Wykonanie
na 30 czerwca
 2003 roku</t>
  </si>
  <si>
    <t>Plan na 2003 rok
 po zmianach</t>
  </si>
  <si>
    <t>Zakup materiałów i wyposażenia</t>
  </si>
  <si>
    <t>PREZYDENT 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</si>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</sst>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wrapText="1"/>
    </xf>
    <xf numFmtId="0" fontId="7" fillId="0" borderId="3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3" fontId="8" fillId="0" borderId="2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left" wrapText="1"/>
    </xf>
    <xf numFmtId="3" fontId="8" fillId="0" borderId="9" xfId="0" applyNumberFormat="1" applyFont="1" applyBorder="1" applyAlignment="1">
      <alignment horizontal="right"/>
    </xf>
    <xf numFmtId="10" fontId="8" fillId="0" borderId="10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0" fontId="8" fillId="0" borderId="2" xfId="0" applyFont="1" applyBorder="1" applyAlignment="1" quotePrefix="1">
      <alignment horizontal="right"/>
    </xf>
    <xf numFmtId="0" fontId="8" fillId="0" borderId="12" xfId="0" applyFont="1" applyBorder="1" applyAlignment="1">
      <alignment horizontal="left" wrapText="1"/>
    </xf>
    <xf numFmtId="3" fontId="8" fillId="0" borderId="2" xfId="0" applyNumberFormat="1" applyFont="1" applyBorder="1" applyAlignment="1">
      <alignment/>
    </xf>
    <xf numFmtId="0" fontId="7" fillId="0" borderId="4" xfId="0" applyFont="1" applyBorder="1" applyAlignment="1">
      <alignment horizontal="left" wrapText="1"/>
    </xf>
    <xf numFmtId="3" fontId="8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left" wrapText="1"/>
    </xf>
    <xf numFmtId="3" fontId="7" fillId="0" borderId="13" xfId="0" applyNumberFormat="1" applyFont="1" applyBorder="1" applyAlignment="1">
      <alignment horizontal="right" wrapText="1"/>
    </xf>
    <xf numFmtId="3" fontId="5" fillId="1" borderId="7" xfId="0" applyNumberFormat="1" applyFont="1" applyFill="1" applyBorder="1" applyAlignment="1">
      <alignment/>
    </xf>
    <xf numFmtId="3" fontId="5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5" fillId="2" borderId="7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10" fontId="8" fillId="0" borderId="2" xfId="0" applyNumberFormat="1" applyFont="1" applyBorder="1" applyAlignment="1">
      <alignment horizontal="right" wrapText="1"/>
    </xf>
    <xf numFmtId="10" fontId="7" fillId="0" borderId="13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1" xfId="0" applyBorder="1" applyAlignment="1">
      <alignment horizontal="center" vertical="center"/>
    </xf>
    <xf numFmtId="10" fontId="8" fillId="0" borderId="7" xfId="0" applyNumberFormat="1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4" fillId="1" borderId="2" xfId="0" applyFont="1" applyFill="1" applyBorder="1" applyAlignment="1">
      <alignment/>
    </xf>
    <xf numFmtId="3" fontId="4" fillId="1" borderId="2" xfId="0" applyNumberFormat="1" applyFont="1" applyFill="1" applyBorder="1" applyAlignment="1">
      <alignment/>
    </xf>
    <xf numFmtId="10" fontId="4" fillId="1" borderId="7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3" fontId="5" fillId="2" borderId="6" xfId="0" applyNumberFormat="1" applyFont="1" applyFill="1" applyBorder="1" applyAlignment="1">
      <alignment/>
    </xf>
    <xf numFmtId="10" fontId="5" fillId="2" borderId="7" xfId="0" applyNumberFormat="1" applyFont="1" applyFill="1" applyBorder="1" applyAlignment="1">
      <alignment horizontal="right"/>
    </xf>
    <xf numFmtId="10" fontId="5" fillId="3" borderId="7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/>
    </xf>
    <xf numFmtId="10" fontId="7" fillId="3" borderId="16" xfId="0" applyNumberFormat="1" applyFont="1" applyFill="1" applyBorder="1" applyAlignment="1">
      <alignment horizontal="right"/>
    </xf>
    <xf numFmtId="0" fontId="8" fillId="0" borderId="2" xfId="0" applyFont="1" applyBorder="1" applyAlignment="1">
      <alignment/>
    </xf>
    <xf numFmtId="10" fontId="8" fillId="3" borderId="12" xfId="0" applyNumberFormat="1" applyFont="1" applyFill="1" applyBorder="1" applyAlignment="1">
      <alignment horizontal="right"/>
    </xf>
    <xf numFmtId="10" fontId="7" fillId="3" borderId="17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10" fontId="8" fillId="3" borderId="2" xfId="0" applyNumberFormat="1" applyFont="1" applyFill="1" applyBorder="1" applyAlignment="1">
      <alignment horizontal="right"/>
    </xf>
    <xf numFmtId="0" fontId="7" fillId="0" borderId="18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5" fillId="1" borderId="2" xfId="0" applyFont="1" applyFill="1" applyBorder="1" applyAlignment="1">
      <alignment/>
    </xf>
    <xf numFmtId="3" fontId="5" fillId="1" borderId="6" xfId="0" applyNumberFormat="1" applyFont="1" applyFill="1" applyBorder="1" applyAlignment="1">
      <alignment/>
    </xf>
    <xf numFmtId="10" fontId="5" fillId="1" borderId="14" xfId="0" applyNumberFormat="1" applyFont="1" applyFill="1" applyBorder="1" applyAlignment="1">
      <alignment horizontal="right"/>
    </xf>
    <xf numFmtId="10" fontId="5" fillId="2" borderId="14" xfId="0" applyNumberFormat="1" applyFont="1" applyFill="1" applyBorder="1" applyAlignment="1">
      <alignment horizontal="right"/>
    </xf>
    <xf numFmtId="10" fontId="5" fillId="3" borderId="14" xfId="0" applyNumberFormat="1" applyFont="1" applyFill="1" applyBorder="1" applyAlignment="1">
      <alignment horizontal="right"/>
    </xf>
    <xf numFmtId="10" fontId="8" fillId="3" borderId="14" xfId="0" applyNumberFormat="1" applyFont="1" applyFill="1" applyBorder="1" applyAlignment="1">
      <alignment horizontal="right"/>
    </xf>
    <xf numFmtId="0" fontId="7" fillId="0" borderId="8" xfId="0" applyFont="1" applyBorder="1" applyAlignment="1">
      <alignment/>
    </xf>
    <xf numFmtId="10" fontId="7" fillId="3" borderId="19" xfId="0" applyNumberFormat="1" applyFont="1" applyFill="1" applyBorder="1" applyAlignment="1">
      <alignment horizontal="right"/>
    </xf>
    <xf numFmtId="10" fontId="8" fillId="3" borderId="7" xfId="0" applyNumberFormat="1" applyFont="1" applyFill="1" applyBorder="1" applyAlignment="1">
      <alignment horizontal="right"/>
    </xf>
    <xf numFmtId="0" fontId="8" fillId="0" borderId="2" xfId="0" applyFont="1" applyBorder="1" applyAlignment="1">
      <alignment wrapText="1"/>
    </xf>
    <xf numFmtId="0" fontId="7" fillId="0" borderId="7" xfId="0" applyFont="1" applyBorder="1" applyAlignment="1">
      <alignment/>
    </xf>
    <xf numFmtId="10" fontId="5" fillId="0" borderId="7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4" fillId="1" borderId="7" xfId="0" applyNumberFormat="1" applyFont="1" applyFill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8" fillId="0" borderId="7" xfId="0" applyNumberFormat="1" applyFont="1" applyBorder="1" applyAlignment="1">
      <alignment horizontal="right" wrapText="1"/>
    </xf>
    <xf numFmtId="0" fontId="8" fillId="0" borderId="6" xfId="0" applyFont="1" applyBorder="1" applyAlignment="1" quotePrefix="1">
      <alignment horizontal="right"/>
    </xf>
    <xf numFmtId="0" fontId="8" fillId="0" borderId="6" xfId="0" applyFont="1" applyBorder="1" applyAlignment="1">
      <alignment horizontal="left" wrapText="1"/>
    </xf>
    <xf numFmtId="3" fontId="8" fillId="0" borderId="6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10" fontId="8" fillId="3" borderId="20" xfId="0" applyNumberFormat="1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3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5" zoomScaleNormal="75" workbookViewId="0" topLeftCell="C28">
      <selection activeCell="F38" sqref="F38:G39"/>
    </sheetView>
  </sheetViews>
  <sheetFormatPr defaultColWidth="9.00390625" defaultRowHeight="12.75"/>
  <cols>
    <col min="1" max="1" width="10.625" style="0" customWidth="1"/>
    <col min="2" max="2" width="10.75390625" style="0" customWidth="1"/>
    <col min="3" max="3" width="69.25390625" style="0" customWidth="1"/>
    <col min="4" max="5" width="19.375" style="0" customWidth="1"/>
    <col min="6" max="6" width="16.875" style="0" customWidth="1"/>
    <col min="7" max="7" width="11.375" style="0" customWidth="1"/>
  </cols>
  <sheetData>
    <row r="1" spans="4:7" ht="14.25">
      <c r="D1" s="9"/>
      <c r="E1" s="9"/>
      <c r="F1" s="9"/>
      <c r="G1" s="9"/>
    </row>
    <row r="2" spans="1:7" ht="15.75">
      <c r="A2" s="46"/>
      <c r="D2" s="9"/>
      <c r="E2" s="9"/>
      <c r="F2" s="9" t="s">
        <v>17</v>
      </c>
      <c r="G2" s="30"/>
    </row>
    <row r="3" spans="1:7" ht="15.75">
      <c r="A3" s="47" t="s">
        <v>27</v>
      </c>
      <c r="C3" s="48"/>
      <c r="D3" s="9"/>
      <c r="E3" s="9"/>
      <c r="F3" s="9"/>
      <c r="G3" s="30"/>
    </row>
    <row r="4" spans="1:7" ht="13.5" customHeight="1">
      <c r="A4" s="47"/>
      <c r="D4" s="9"/>
      <c r="E4" s="9"/>
      <c r="F4" s="9"/>
      <c r="G4" s="30"/>
    </row>
    <row r="5" spans="1:7" ht="13.5" customHeight="1">
      <c r="A5" s="47"/>
      <c r="D5" s="9"/>
      <c r="E5" s="9"/>
      <c r="F5" s="9"/>
      <c r="G5" s="9"/>
    </row>
    <row r="6" spans="1:7" ht="14.25" customHeight="1" thickBot="1">
      <c r="A6" s="49"/>
      <c r="B6" s="50"/>
      <c r="C6" s="49"/>
      <c r="D6" s="9"/>
      <c r="E6" s="9"/>
      <c r="F6" s="9"/>
      <c r="G6" s="9" t="s">
        <v>0</v>
      </c>
    </row>
    <row r="7" spans="1:7" ht="22.5" customHeight="1" thickTop="1">
      <c r="A7" s="96" t="s">
        <v>1</v>
      </c>
      <c r="B7" s="96" t="s">
        <v>18</v>
      </c>
      <c r="C7" s="96" t="s">
        <v>2</v>
      </c>
      <c r="D7" s="96" t="s">
        <v>10</v>
      </c>
      <c r="E7" s="96" t="s">
        <v>29</v>
      </c>
      <c r="F7" s="96" t="s">
        <v>28</v>
      </c>
      <c r="G7" s="96" t="s">
        <v>11</v>
      </c>
    </row>
    <row r="8" spans="1:7" ht="79.5" customHeight="1" thickBot="1">
      <c r="A8" s="99"/>
      <c r="B8" s="99"/>
      <c r="C8" s="99"/>
      <c r="D8" s="97"/>
      <c r="E8" s="100"/>
      <c r="F8" s="100"/>
      <c r="G8" s="98"/>
    </row>
    <row r="9" spans="1:7" ht="14.25" thickBot="1" thickTop="1">
      <c r="A9" s="1">
        <v>1</v>
      </c>
      <c r="B9" s="1">
        <v>2</v>
      </c>
      <c r="C9" s="1">
        <v>3</v>
      </c>
      <c r="D9" s="2">
        <v>4</v>
      </c>
      <c r="E9" s="2">
        <v>5</v>
      </c>
      <c r="F9" s="2">
        <v>6</v>
      </c>
      <c r="G9" s="51">
        <v>7</v>
      </c>
    </row>
    <row r="10" spans="1:7" s="9" customFormat="1" ht="24.75" customHeight="1" thickTop="1">
      <c r="A10" s="10"/>
      <c r="B10" s="10"/>
      <c r="C10" s="23" t="s">
        <v>3</v>
      </c>
      <c r="D10" s="24">
        <v>381841</v>
      </c>
      <c r="E10" s="28">
        <v>381841</v>
      </c>
      <c r="F10" s="28">
        <v>381840</v>
      </c>
      <c r="G10" s="25">
        <f>F10/E10</f>
        <v>0.9999973811088909</v>
      </c>
    </row>
    <row r="11" spans="1:7" s="9" customFormat="1" ht="15" customHeight="1" hidden="1">
      <c r="A11" s="20"/>
      <c r="B11" s="20"/>
      <c r="C11" s="21" t="s">
        <v>8</v>
      </c>
      <c r="D11" s="16" t="e">
        <f>#REF!</f>
        <v>#REF!</v>
      </c>
      <c r="E11" s="29"/>
      <c r="F11" s="29"/>
      <c r="G11" s="52"/>
    </row>
    <row r="12" spans="1:7" s="58" customFormat="1" ht="24" customHeight="1">
      <c r="A12" s="53"/>
      <c r="B12" s="54"/>
      <c r="C12" s="55" t="s">
        <v>19</v>
      </c>
      <c r="D12" s="56">
        <f>D13</f>
        <v>901000</v>
      </c>
      <c r="E12" s="85">
        <f>E13</f>
        <v>901000</v>
      </c>
      <c r="F12" s="85">
        <f>F13</f>
        <v>524433</v>
      </c>
      <c r="G12" s="57">
        <f aca="true" t="shared" si="0" ref="G12:G36">F12/E12</f>
        <v>0.5820566037735849</v>
      </c>
    </row>
    <row r="13" spans="1:7" s="3" customFormat="1" ht="24.75" customHeight="1">
      <c r="A13" s="4">
        <v>900</v>
      </c>
      <c r="B13" s="5"/>
      <c r="C13" s="6" t="s">
        <v>7</v>
      </c>
      <c r="D13" s="59">
        <f>SUM(D14)</f>
        <v>901000</v>
      </c>
      <c r="E13" s="42">
        <f>E14</f>
        <v>901000</v>
      </c>
      <c r="F13" s="42">
        <f>F14</f>
        <v>524433</v>
      </c>
      <c r="G13" s="60">
        <f t="shared" si="0"/>
        <v>0.5820566037735849</v>
      </c>
    </row>
    <row r="14" spans="1:7" s="9" customFormat="1" ht="21" customHeight="1">
      <c r="A14" s="7"/>
      <c r="B14" s="12">
        <v>90011</v>
      </c>
      <c r="C14" s="13" t="s">
        <v>4</v>
      </c>
      <c r="D14" s="14">
        <f>D15+D17</f>
        <v>901000</v>
      </c>
      <c r="E14" s="40">
        <f>E15+E17</f>
        <v>901000</v>
      </c>
      <c r="F14" s="40">
        <f>F15+F17</f>
        <v>524433</v>
      </c>
      <c r="G14" s="61">
        <f t="shared" si="0"/>
        <v>0.5820566037735849</v>
      </c>
    </row>
    <row r="15" spans="1:7" s="9" customFormat="1" ht="30" customHeight="1">
      <c r="A15" s="7"/>
      <c r="B15" s="7"/>
      <c r="C15" s="31" t="s">
        <v>9</v>
      </c>
      <c r="D15" s="62">
        <f>D16</f>
        <v>900000</v>
      </c>
      <c r="E15" s="86">
        <f>E16</f>
        <v>900000</v>
      </c>
      <c r="F15" s="86">
        <f>F16</f>
        <v>524433</v>
      </c>
      <c r="G15" s="63">
        <f t="shared" si="0"/>
        <v>0.5827033333333334</v>
      </c>
    </row>
    <row r="16" spans="1:7" s="27" customFormat="1" ht="19.5" customHeight="1">
      <c r="A16" s="26"/>
      <c r="B16" s="64">
        <v>296</v>
      </c>
      <c r="C16" s="33" t="s">
        <v>14</v>
      </c>
      <c r="D16" s="36">
        <v>900000</v>
      </c>
      <c r="E16" s="36">
        <v>900000</v>
      </c>
      <c r="F16" s="36">
        <v>524433</v>
      </c>
      <c r="G16" s="65">
        <f t="shared" si="0"/>
        <v>0.5827033333333334</v>
      </c>
    </row>
    <row r="17" spans="1:7" s="9" customFormat="1" ht="30.75" customHeight="1">
      <c r="A17" s="7"/>
      <c r="B17" s="7"/>
      <c r="C17" s="37" t="s">
        <v>20</v>
      </c>
      <c r="D17" s="62">
        <f>D18</f>
        <v>1000</v>
      </c>
      <c r="E17" s="87">
        <f>E18</f>
        <v>1000</v>
      </c>
      <c r="F17" s="87"/>
      <c r="G17" s="66"/>
    </row>
    <row r="18" spans="1:7" s="27" customFormat="1" ht="19.5" customHeight="1">
      <c r="A18" s="26"/>
      <c r="B18" s="67" t="s">
        <v>12</v>
      </c>
      <c r="C18" s="21" t="s">
        <v>13</v>
      </c>
      <c r="D18" s="34">
        <v>1000</v>
      </c>
      <c r="E18" s="34">
        <v>1000</v>
      </c>
      <c r="F18" s="34"/>
      <c r="G18" s="68"/>
    </row>
    <row r="19" spans="1:7" s="9" customFormat="1" ht="19.5" customHeight="1">
      <c r="A19" s="69"/>
      <c r="B19" s="7"/>
      <c r="C19" s="12" t="s">
        <v>5</v>
      </c>
      <c r="D19" s="70">
        <f>D10+D12</f>
        <v>1282841</v>
      </c>
      <c r="E19" s="40">
        <f>E10+E12</f>
        <v>1282841</v>
      </c>
      <c r="F19" s="40">
        <f>F10+F12</f>
        <v>906273</v>
      </c>
      <c r="G19" s="61">
        <f t="shared" si="0"/>
        <v>0.7064577761390539</v>
      </c>
    </row>
    <row r="20" spans="1:7" s="19" customFormat="1" ht="21" customHeight="1">
      <c r="A20" s="71"/>
      <c r="B20" s="71"/>
      <c r="C20" s="72" t="s">
        <v>21</v>
      </c>
      <c r="D20" s="73">
        <f>SUM(D21)</f>
        <v>1250000</v>
      </c>
      <c r="E20" s="39">
        <f>E21</f>
        <v>1250000</v>
      </c>
      <c r="F20" s="39">
        <f>F21</f>
        <v>249773</v>
      </c>
      <c r="G20" s="74">
        <f t="shared" si="0"/>
        <v>0.1998184</v>
      </c>
    </row>
    <row r="21" spans="1:7" s="9" customFormat="1" ht="21" customHeight="1">
      <c r="A21" s="5">
        <v>900</v>
      </c>
      <c r="B21" s="5"/>
      <c r="C21" s="6" t="s">
        <v>7</v>
      </c>
      <c r="D21" s="59">
        <f>SUM(D22)</f>
        <v>1250000</v>
      </c>
      <c r="E21" s="42">
        <f>E22</f>
        <v>1250000</v>
      </c>
      <c r="F21" s="42">
        <f>F22</f>
        <v>249773</v>
      </c>
      <c r="G21" s="75">
        <f t="shared" si="0"/>
        <v>0.1998184</v>
      </c>
    </row>
    <row r="22" spans="1:7" s="9" customFormat="1" ht="21" customHeight="1">
      <c r="A22" s="7"/>
      <c r="B22" s="12">
        <v>90011</v>
      </c>
      <c r="C22" s="13" t="s">
        <v>4</v>
      </c>
      <c r="D22" s="14">
        <f>D23+D25+D28+D30+D32</f>
        <v>1250000</v>
      </c>
      <c r="E22" s="14">
        <f>E23+E25+E28+E30+E32</f>
        <v>1250000</v>
      </c>
      <c r="F22" s="40">
        <f>F23+F25+F28+F30+F32</f>
        <v>249773</v>
      </c>
      <c r="G22" s="76">
        <f t="shared" si="0"/>
        <v>0.1998184</v>
      </c>
    </row>
    <row r="23" spans="1:7" s="9" customFormat="1" ht="18.75" customHeight="1">
      <c r="A23" s="7"/>
      <c r="B23" s="7"/>
      <c r="C23" s="31" t="s">
        <v>22</v>
      </c>
      <c r="D23" s="8">
        <f>D24</f>
        <v>486000</v>
      </c>
      <c r="E23" s="88">
        <f>E24</f>
        <v>486000</v>
      </c>
      <c r="F23" s="88">
        <f>F24</f>
        <v>243000</v>
      </c>
      <c r="G23" s="66">
        <f t="shared" si="0"/>
        <v>0.5</v>
      </c>
    </row>
    <row r="24" spans="1:7" s="27" customFormat="1" ht="18.75" customHeight="1">
      <c r="A24" s="26"/>
      <c r="B24" s="32">
        <v>4300</v>
      </c>
      <c r="C24" s="33" t="s">
        <v>15</v>
      </c>
      <c r="D24" s="36">
        <v>486000</v>
      </c>
      <c r="E24" s="43">
        <v>486000</v>
      </c>
      <c r="F24" s="43">
        <v>243000</v>
      </c>
      <c r="G24" s="77">
        <f t="shared" si="0"/>
        <v>0.5</v>
      </c>
    </row>
    <row r="25" spans="1:7" s="9" customFormat="1" ht="29.25" customHeight="1">
      <c r="A25" s="7"/>
      <c r="B25" s="78"/>
      <c r="C25" s="35" t="s">
        <v>23</v>
      </c>
      <c r="D25" s="8">
        <f>D27</f>
        <v>50000</v>
      </c>
      <c r="E25" s="88">
        <f>SUM(E26:E27)</f>
        <v>50000</v>
      </c>
      <c r="F25" s="88">
        <f>SUM(F26:F27)</f>
        <v>6533</v>
      </c>
      <c r="G25" s="79">
        <f t="shared" si="0"/>
        <v>0.13066</v>
      </c>
    </row>
    <row r="26" spans="1:7" s="27" customFormat="1" ht="22.5" customHeight="1">
      <c r="A26" s="26"/>
      <c r="B26" s="64">
        <v>4210</v>
      </c>
      <c r="C26" s="81" t="s">
        <v>30</v>
      </c>
      <c r="D26" s="36"/>
      <c r="E26" s="43">
        <v>6228</v>
      </c>
      <c r="F26" s="43">
        <v>6228</v>
      </c>
      <c r="G26" s="77">
        <f t="shared" si="0"/>
        <v>1</v>
      </c>
    </row>
    <row r="27" spans="1:7" s="95" customFormat="1" ht="18.75" customHeight="1">
      <c r="A27" s="64"/>
      <c r="B27" s="90">
        <v>4300</v>
      </c>
      <c r="C27" s="91" t="s">
        <v>15</v>
      </c>
      <c r="D27" s="92">
        <v>50000</v>
      </c>
      <c r="E27" s="93">
        <v>43772</v>
      </c>
      <c r="F27" s="93">
        <v>305</v>
      </c>
      <c r="G27" s="94">
        <f t="shared" si="0"/>
        <v>0.006967924700721923</v>
      </c>
    </row>
    <row r="28" spans="1:7" s="9" customFormat="1" ht="19.5" customHeight="1">
      <c r="A28" s="7"/>
      <c r="B28" s="78"/>
      <c r="C28" s="35" t="s">
        <v>24</v>
      </c>
      <c r="D28" s="8">
        <f>D29</f>
        <v>114000</v>
      </c>
      <c r="E28" s="88">
        <f>E29</f>
        <v>114000</v>
      </c>
      <c r="F28" s="88"/>
      <c r="G28" s="79"/>
    </row>
    <row r="29" spans="1:7" s="27" customFormat="1" ht="18.75" customHeight="1">
      <c r="A29" s="26"/>
      <c r="B29" s="32">
        <v>4300</v>
      </c>
      <c r="C29" s="33" t="s">
        <v>15</v>
      </c>
      <c r="D29" s="36">
        <v>114000</v>
      </c>
      <c r="E29" s="43">
        <v>114000</v>
      </c>
      <c r="F29" s="43"/>
      <c r="G29" s="77"/>
    </row>
    <row r="30" spans="1:7" s="9" customFormat="1" ht="19.5" customHeight="1">
      <c r="A30" s="7"/>
      <c r="B30" s="78"/>
      <c r="C30" s="37" t="s">
        <v>25</v>
      </c>
      <c r="D30" s="62">
        <f>D31</f>
        <v>250000</v>
      </c>
      <c r="E30" s="87">
        <f>E31</f>
        <v>250000</v>
      </c>
      <c r="F30" s="87"/>
      <c r="G30" s="66"/>
    </row>
    <row r="31" spans="1:7" s="27" customFormat="1" ht="19.5" customHeight="1">
      <c r="A31" s="26"/>
      <c r="B31" s="64">
        <v>6110</v>
      </c>
      <c r="C31" s="21" t="s">
        <v>16</v>
      </c>
      <c r="D31" s="34">
        <v>250000</v>
      </c>
      <c r="E31" s="41">
        <v>250000</v>
      </c>
      <c r="F31" s="41"/>
      <c r="G31" s="80"/>
    </row>
    <row r="32" spans="1:7" s="27" customFormat="1" ht="19.5" customHeight="1">
      <c r="A32" s="26"/>
      <c r="B32" s="78"/>
      <c r="C32" s="37" t="s">
        <v>26</v>
      </c>
      <c r="D32" s="38">
        <f>D33</f>
        <v>350000</v>
      </c>
      <c r="E32" s="38">
        <f>E33</f>
        <v>350000</v>
      </c>
      <c r="F32" s="38">
        <f>F33</f>
        <v>240</v>
      </c>
      <c r="G32" s="45">
        <f t="shared" si="0"/>
        <v>0.0006857142857142857</v>
      </c>
    </row>
    <row r="33" spans="1:7" s="27" customFormat="1" ht="19.5" customHeight="1">
      <c r="A33" s="26"/>
      <c r="B33" s="64">
        <v>6110</v>
      </c>
      <c r="C33" s="21" t="s">
        <v>16</v>
      </c>
      <c r="D33" s="22">
        <v>350000</v>
      </c>
      <c r="E33" s="22">
        <v>350000</v>
      </c>
      <c r="F33" s="22">
        <v>240</v>
      </c>
      <c r="G33" s="44">
        <f t="shared" si="0"/>
        <v>0.0006857142857142857</v>
      </c>
    </row>
    <row r="34" spans="1:7" s="19" customFormat="1" ht="19.5" customHeight="1">
      <c r="A34" s="17"/>
      <c r="B34" s="18"/>
      <c r="C34" s="81" t="s">
        <v>6</v>
      </c>
      <c r="D34" s="22">
        <f>D19-D20</f>
        <v>32841</v>
      </c>
      <c r="E34" s="22">
        <f>E19-E20</f>
        <v>32841</v>
      </c>
      <c r="F34" s="89">
        <f>F19-F20</f>
        <v>656500</v>
      </c>
      <c r="G34" s="52">
        <f t="shared" si="0"/>
        <v>19.990256082336103</v>
      </c>
    </row>
    <row r="35" spans="1:7" s="19" customFormat="1" ht="15" customHeight="1" hidden="1">
      <c r="A35" s="17"/>
      <c r="B35" s="18"/>
      <c r="C35" s="81" t="s">
        <v>8</v>
      </c>
      <c r="D35" s="22" t="e">
        <f>D11+D14-D22</f>
        <v>#REF!</v>
      </c>
      <c r="E35" s="89"/>
      <c r="F35" s="89"/>
      <c r="G35" s="52" t="e">
        <f t="shared" si="0"/>
        <v>#DIV/0!</v>
      </c>
    </row>
    <row r="36" spans="1:7" s="9" customFormat="1" ht="19.5" customHeight="1">
      <c r="A36" s="11"/>
      <c r="B36" s="82"/>
      <c r="C36" s="15" t="s">
        <v>5</v>
      </c>
      <c r="D36" s="70">
        <f>SUM(D20+D34)</f>
        <v>1282841</v>
      </c>
      <c r="E36" s="70">
        <f>SUM(E20+E34)</f>
        <v>1282841</v>
      </c>
      <c r="F36" s="40">
        <f>SUM(F20+F34)</f>
        <v>906273</v>
      </c>
      <c r="G36" s="83">
        <f t="shared" si="0"/>
        <v>0.7064577761390539</v>
      </c>
    </row>
    <row r="37" s="9" customFormat="1" ht="19.5" customHeight="1"/>
    <row r="38" spans="4:7" s="9" customFormat="1" ht="19.5" customHeight="1">
      <c r="D38" s="84"/>
      <c r="E38" s="84"/>
      <c r="F38" s="101" t="s">
        <v>31</v>
      </c>
      <c r="G38" s="102"/>
    </row>
    <row r="39" spans="6:7" ht="12.75">
      <c r="F39" s="102" t="s">
        <v>32</v>
      </c>
      <c r="G39" s="102"/>
    </row>
  </sheetData>
  <mergeCells count="9">
    <mergeCell ref="F38:G38"/>
    <mergeCell ref="F39:G39"/>
    <mergeCell ref="D7:D8"/>
    <mergeCell ref="G7:G8"/>
    <mergeCell ref="A7:A8"/>
    <mergeCell ref="B7:B8"/>
    <mergeCell ref="C7:C8"/>
    <mergeCell ref="E7:E8"/>
    <mergeCell ref="F7:F8"/>
  </mergeCells>
  <printOptions horizontalCentered="1"/>
  <pageMargins left="0.5905511811023623" right="0.5905511811023623" top="0.6692913385826772" bottom="0.7086614173228347" header="0.5118110236220472" footer="0.5118110236220472"/>
  <pageSetup firstPageNumber="254" useFirstPageNumber="1"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2003-08-14T12:21:20Z</cp:lastPrinted>
  <dcterms:created xsi:type="dcterms:W3CDTF">1998-12-12T11:41:09Z</dcterms:created>
  <cp:category/>
  <cp:version/>
  <cp:contentType/>
  <cp:contentStatus/>
</cp:coreProperties>
</file>