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" sheetId="1" r:id="rId1"/>
  </sheets>
  <definedNames>
    <definedName name="_xlnm.Print_Titles" localSheetId="0">'zal'!$7:$7</definedName>
  </definedNames>
  <calcPr fullCalcOnLoad="1"/>
</workbook>
</file>

<file path=xl/sharedStrings.xml><?xml version="1.0" encoding="utf-8"?>
<sst xmlns="http://schemas.openxmlformats.org/spreadsheetml/2006/main" count="84" uniqueCount="76">
  <si>
    <t>% 
6:5</t>
  </si>
  <si>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</si>
  <si>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</si>
  <si>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</si>
  <si>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</si>
  <si>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</si>
  <si>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</si>
  <si>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</si>
  <si>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wydawnictwa kulturalne</t>
  </si>
  <si>
    <t>organizacja różnorodnych form upowszechniania kultury</t>
  </si>
  <si>
    <t>inicjatywy kulturalne domów i klubów kultury</t>
  </si>
  <si>
    <t>Ochrona zdrowia</t>
  </si>
  <si>
    <t>Przeciwdziałanie alkoholizmowi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</si>
  <si>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</si>
  <si>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</si>
  <si>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</si>
  <si>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</si>
  <si>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</si>
  <si>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</si>
  <si>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</si>
  <si>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</si>
  <si>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</si>
  <si>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Zadania własne</t>
  </si>
  <si>
    <t>pomoc osobom uzależnionym od narkotyków</t>
  </si>
  <si>
    <t>upowszechnianie kultury wśród mieszkańców miasta</t>
  </si>
  <si>
    <t>zapewnienie bazy sportowej dla mieszkańców miasta</t>
  </si>
  <si>
    <t xml:space="preserve">                                                         w złotych</t>
  </si>
  <si>
    <t>propagowanie kultury fizycznej wśród młodzieży</t>
  </si>
  <si>
    <t>upowszechnianie turystyki i krajoznawstwa</t>
  </si>
  <si>
    <t>koordynacja działań w zakresie zapobiegania narkomanii</t>
  </si>
  <si>
    <t>zapobieganie i łagodzenie skutków powodujących niepełnosprawność</t>
  </si>
  <si>
    <t>świadczenie kompleksowego poradnictwa dla osób niepełnosprawnych i ich rodzin</t>
  </si>
  <si>
    <t>prowadzenie specjalistycznych kursów i szkoleń przygotowujących osoby niepełnosprawne do podjęcia pracy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</si>
  <si>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</si>
  <si>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</si>
  <si>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</si>
  <si>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 xml:space="preserve">aktywizacja społeczno-zawodowa osób niepełnosprawnych </t>
  </si>
  <si>
    <t>promocja osiągnięć osób niepełnosprawnych</t>
  </si>
  <si>
    <t>realizacja programów zwiększających świadomość mieszkańców Lublina o przyczynach i skutkach powstawania niepełnosprawności oraz sposobów jej zapobiegania</t>
  </si>
  <si>
    <t>pomoc dla członków rodzin z problemem alkoholowym oraz problemem przemocy domowej</t>
  </si>
  <si>
    <t>profilaktyka uzależnień od środków odurzających</t>
  </si>
  <si>
    <t>organizacja akcji "zima i lato w mieście"</t>
  </si>
  <si>
    <t>Kolonie i obozy oraz inne formy wypoczynku dzieci i młodzieży szkolnej</t>
  </si>
  <si>
    <t>zadania realizowane w ramach Gminnego Programu Przeciwdziałania Narkomanii, z tego:</t>
  </si>
  <si>
    <t>zadania realizowane w ramach Gminnego Programu Profilaktyki i Rozwiązywania Problemów Alkoholowych, z tego:</t>
  </si>
  <si>
    <t>realizacja strategii na rzecz osób niepełnosprawnych, z tego:</t>
  </si>
  <si>
    <t>Opieka społeczna</t>
  </si>
  <si>
    <t>przeciwdziałanie bezrobociu i aktywizacja lokalnego rynku pracy</t>
  </si>
  <si>
    <t>wspieranie przedsiębiorczości i tworzenie nowych miejsc pracy, z uwzględnieniem osób bezrobotnych poprzez udzielenie pomocy finansowej osobom prowadzącym oraz rozpoczynającym działalność gospodarczą</t>
  </si>
  <si>
    <t>wspomaganie działalności instytucji, stowarzyszeń 
i osób fizycznych, służącej rozwiązywaniu problemów alkoholowych</t>
  </si>
  <si>
    <t>rehabilitacja osób niepełnosprawnych zwiększająca ich samodzielność fizyczną i psychiczną</t>
  </si>
  <si>
    <t xml:space="preserve">          Załącznik Nr 8</t>
  </si>
  <si>
    <t xml:space="preserve">          Rady Miasta Lublin</t>
  </si>
  <si>
    <t>Dotacja
 z budżetu
 na 2002 rok 
wg uchwały budżetowej</t>
  </si>
  <si>
    <t>Wykonanie na
 31 grudnia         2002 roku</t>
  </si>
  <si>
    <t>Dotacja 
z budżetu
 na 2002 rok
 po 
zmianach</t>
  </si>
  <si>
    <t>upowszechnianie turystyki wśród dzieci 
i młodzieży</t>
  </si>
  <si>
    <t>działania w zakresie profilaktyki wśród dzieci 
i młodzieży</t>
  </si>
  <si>
    <t>edukacja w zakresie zagrożeń wynikających 
z uzależnień od narkotyków</t>
  </si>
  <si>
    <t>działania prowadzące do podjęcia leczenia
i wspierające rehabilitację osób uzależnionych 
od narkotyków</t>
  </si>
  <si>
    <t>zwiększenie dostępności pomocy terapeutycznej
i rehabilitacyjnej dla osób uzależnionych 
od alkoholu</t>
  </si>
  <si>
    <t>prowadzenie zajęć, programów oraz obozów 
terapeutycznych i rehabilitacyjnych dla osób uzależnionych od alkoholu</t>
  </si>
  <si>
    <t>udzielanie rodzinom, w których występują problemy alkoholowe pomocy psychospołecznej i prawnej, 
a w szczególności ochrony przed przemocą 
w rodzinie</t>
  </si>
  <si>
    <t xml:space="preserve">Wykaz dotacji dla podmiotów niezaliczonych do sektora finansów </t>
  </si>
  <si>
    <t>publicznych i niedziałających w celu osiągnięcia zysku w 2002 roku</t>
  </si>
  <si>
    <t>prowadzenie profilaktycznej działalności informacyjnej i edukacyjnej, w szczególności 
dla dzieci i młodzieży</t>
  </si>
  <si>
    <t>realizacja działań o charakterze edukacyjnym 
i informacyjnym, w szczególności dla dzieci 
i młodzieży</t>
  </si>
  <si>
    <t>dofinansowanie bieżącej działalności placówek
realizujących zadania Programu</t>
  </si>
  <si>
    <t xml:space="preserve">wyrównywanie szans osób niepełnosprawnych 
w życiu społecznym, pracy zawodowej, kulturze 
i rekreacji poprzez tworzenie warunków do rozwoju rehabilitacji fizycznej, psychicznej, zawodowej 
i społecznej </t>
  </si>
  <si>
    <t>wspieranie aktywności osób niepełnosprawnych 
i działań samopomocowych w celu pełnej integracji osób niepełnosprawnych w społeczności lokalnej</t>
  </si>
  <si>
    <t>wspieranie aktywności osób niepełnosprawnych
i działań samopomocowych w celu pełnej integracji osób niepełnosprawnych w społeczności lokalnej</t>
  </si>
  <si>
    <t>organizacja obozów szkoleniowych dla dzieci 
i młodzieży w okresie ferii zimowych i wakacji letnich</t>
  </si>
  <si>
    <t>organizacja czasu wolnego dla dzieci i młodzieży 
w okresie wakacji i ferii zimowych</t>
  </si>
  <si>
    <t>organizacja imprez sportowo-rekreacyjnych dla dzieci i młodzieży w okresie ferii zimowych 
i wakacji letnich</t>
  </si>
  <si>
    <t xml:space="preserve">          do uchwały Nr 143/VI/2003</t>
  </si>
  <si>
    <t xml:space="preserve">          z dnia 24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</si>
</sst>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10" fontId="5" fillId="0" borderId="1" xfId="0" applyNumberFormat="1" applyFont="1" applyBorder="1" applyAlignment="1">
      <alignment wrapText="1"/>
    </xf>
    <xf numFmtId="10" fontId="1" fillId="2" borderId="7" xfId="0" applyNumberFormat="1" applyFont="1" applyFill="1" applyBorder="1" applyAlignment="1">
      <alignment/>
    </xf>
    <xf numFmtId="10" fontId="1" fillId="0" borderId="7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10" fontId="1" fillId="2" borderId="7" xfId="0" applyNumberFormat="1" applyFont="1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10" fontId="1" fillId="2" borderId="8" xfId="0" applyNumberFormat="1" applyFont="1" applyFill="1" applyBorder="1" applyAlignment="1">
      <alignment wrapText="1"/>
    </xf>
    <xf numFmtId="10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0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Normalny_§ 48_1" xfId="17"/>
    <cellStyle name="Normalny_Arkusz1" xfId="18"/>
    <cellStyle name="Normalny_org. społ.-kulturaln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="75" zoomScaleNormal="75" workbookViewId="0" topLeftCell="A1">
      <selection activeCell="E13" sqref="E13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43.75390625" style="0" customWidth="1"/>
    <col min="4" max="4" width="13.75390625" style="0" customWidth="1"/>
    <col min="5" max="5" width="13.00390625" style="0" customWidth="1"/>
    <col min="6" max="6" width="12.00390625" style="0" customWidth="1"/>
    <col min="8" max="8" width="43.00390625" style="0" customWidth="1"/>
  </cols>
  <sheetData>
    <row r="1" ht="15.75" customHeight="1">
      <c r="H1" s="75" t="s">
        <v>51</v>
      </c>
    </row>
    <row r="2" ht="15.75" customHeight="1">
      <c r="H2" s="75" t="s">
        <v>74</v>
      </c>
    </row>
    <row r="3" spans="1:21" s="42" customFormat="1" ht="15.75" customHeight="1">
      <c r="A3" s="41" t="s">
        <v>63</v>
      </c>
      <c r="H3" s="75" t="s">
        <v>52</v>
      </c>
      <c r="I3"/>
      <c r="J3"/>
      <c r="K3"/>
      <c r="L3"/>
      <c r="M3"/>
      <c r="N3"/>
      <c r="O3"/>
      <c r="P3"/>
      <c r="Q3"/>
      <c r="R3"/>
      <c r="S3"/>
      <c r="T3"/>
      <c r="U3"/>
    </row>
    <row r="4" spans="1:21" s="42" customFormat="1" ht="15.75" customHeight="1">
      <c r="A4" s="41" t="s">
        <v>64</v>
      </c>
      <c r="H4" s="75" t="s">
        <v>75</v>
      </c>
      <c r="I4"/>
      <c r="J4"/>
      <c r="K4"/>
      <c r="L4"/>
      <c r="M4"/>
      <c r="N4"/>
      <c r="O4"/>
      <c r="P4"/>
      <c r="Q4"/>
      <c r="R4"/>
      <c r="S4"/>
      <c r="T4"/>
      <c r="U4"/>
    </row>
    <row r="5" ht="13.5" thickBot="1">
      <c r="H5" s="6" t="s">
        <v>26</v>
      </c>
    </row>
    <row r="6" spans="1:21" s="8" customFormat="1" ht="67.5" customHeight="1" thickBot="1" thickTop="1">
      <c r="A6" s="4" t="s">
        <v>1</v>
      </c>
      <c r="B6" s="5" t="s">
        <v>2</v>
      </c>
      <c r="C6" s="5" t="s">
        <v>4</v>
      </c>
      <c r="D6" s="3" t="s">
        <v>53</v>
      </c>
      <c r="E6" s="3" t="s">
        <v>55</v>
      </c>
      <c r="F6" s="3" t="s">
        <v>54</v>
      </c>
      <c r="G6" s="3" t="s">
        <v>0</v>
      </c>
      <c r="H6" s="3" t="s">
        <v>5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1:21" s="8" customFormat="1" ht="12" customHeight="1" thickBot="1" thickTop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1:21" s="8" customFormat="1" ht="21" customHeight="1" thickTop="1">
      <c r="A8" s="1"/>
      <c r="B8" s="1"/>
      <c r="C8" s="49" t="s">
        <v>22</v>
      </c>
      <c r="D8" s="50">
        <f>D9+D12+D34+D37+D41+D47</f>
        <v>3560000</v>
      </c>
      <c r="E8" s="50">
        <f>E9+E12+E34+E37+E41+E47</f>
        <v>4095770</v>
      </c>
      <c r="F8" s="50">
        <f>F9+F12+F34+F37+F41+F47</f>
        <v>3491364</v>
      </c>
      <c r="G8" s="63">
        <f aca="true" t="shared" si="0" ref="G8:G51">F8/E8</f>
        <v>0.8524316550978205</v>
      </c>
      <c r="H8" s="19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8" customFormat="1" ht="18.75" customHeight="1">
      <c r="A9" s="20">
        <v>630</v>
      </c>
      <c r="B9" s="20"/>
      <c r="C9" s="21" t="s">
        <v>19</v>
      </c>
      <c r="D9" s="23">
        <f aca="true" t="shared" si="1" ref="D9:F10">D10</f>
        <v>50000</v>
      </c>
      <c r="E9" s="23">
        <f t="shared" si="1"/>
        <v>50000</v>
      </c>
      <c r="F9" s="23">
        <f t="shared" si="1"/>
        <v>49500</v>
      </c>
      <c r="G9" s="64">
        <f t="shared" si="0"/>
        <v>0.99</v>
      </c>
      <c r="H9" s="21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43" customFormat="1" ht="19.5" customHeight="1">
      <c r="A10" s="24"/>
      <c r="B10" s="25">
        <v>63003</v>
      </c>
      <c r="C10" s="26" t="s">
        <v>20</v>
      </c>
      <c r="D10" s="27">
        <f t="shared" si="1"/>
        <v>50000</v>
      </c>
      <c r="E10" s="27">
        <f t="shared" si="1"/>
        <v>50000</v>
      </c>
      <c r="F10" s="27">
        <f t="shared" si="1"/>
        <v>49500</v>
      </c>
      <c r="G10" s="65">
        <f t="shared" si="0"/>
        <v>0.99</v>
      </c>
      <c r="H10" s="26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8" customFormat="1" ht="24.75" customHeight="1">
      <c r="A11" s="1"/>
      <c r="B11" s="2"/>
      <c r="C11" s="33" t="s">
        <v>28</v>
      </c>
      <c r="D11" s="34">
        <v>50000</v>
      </c>
      <c r="E11" s="51">
        <v>50000</v>
      </c>
      <c r="F11" s="51">
        <v>49500</v>
      </c>
      <c r="G11" s="66">
        <f t="shared" si="0"/>
        <v>0.99</v>
      </c>
      <c r="H11" s="17" t="s">
        <v>56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8" customFormat="1" ht="19.5" customHeight="1">
      <c r="A12" s="20">
        <v>851</v>
      </c>
      <c r="B12" s="20"/>
      <c r="C12" s="21" t="s">
        <v>11</v>
      </c>
      <c r="D12" s="22">
        <f>D13+D18+D24</f>
        <v>1400000</v>
      </c>
      <c r="E12" s="22">
        <f>E13+E18+E24</f>
        <v>1435770</v>
      </c>
      <c r="F12" s="22">
        <f>F13+F18+F24</f>
        <v>1379501</v>
      </c>
      <c r="G12" s="67">
        <f t="shared" si="0"/>
        <v>0.9608091825292352</v>
      </c>
      <c r="H12" s="21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43" customFormat="1" ht="19.5" customHeight="1">
      <c r="A13" s="24"/>
      <c r="B13" s="25">
        <v>85153</v>
      </c>
      <c r="C13" s="25" t="s">
        <v>13</v>
      </c>
      <c r="D13" s="27">
        <f>D14</f>
        <v>55000</v>
      </c>
      <c r="E13" s="27">
        <f>E14</f>
        <v>48770</v>
      </c>
      <c r="F13" s="27">
        <f>F14</f>
        <v>48770</v>
      </c>
      <c r="G13" s="65">
        <f t="shared" si="0"/>
        <v>1</v>
      </c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8" customFormat="1" ht="25.5" customHeight="1">
      <c r="A14" s="1"/>
      <c r="B14" s="2"/>
      <c r="C14" s="33" t="s">
        <v>43</v>
      </c>
      <c r="D14" s="34">
        <f>SUM(D15:D17)</f>
        <v>55000</v>
      </c>
      <c r="E14" s="34">
        <f>SUM(E15:E17)</f>
        <v>48770</v>
      </c>
      <c r="F14" s="34">
        <f>SUM(F15:F17)</f>
        <v>48770</v>
      </c>
      <c r="G14" s="68">
        <f t="shared" si="0"/>
        <v>1</v>
      </c>
      <c r="H14" s="33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8" customFormat="1" ht="26.25" customHeight="1">
      <c r="A15" s="1"/>
      <c r="B15" s="1"/>
      <c r="C15" s="17" t="s">
        <v>29</v>
      </c>
      <c r="D15" s="18">
        <f>15000-5000</f>
        <v>10000</v>
      </c>
      <c r="E15" s="18">
        <v>10000</v>
      </c>
      <c r="F15" s="18">
        <v>10000</v>
      </c>
      <c r="G15" s="69">
        <f t="shared" si="0"/>
        <v>1</v>
      </c>
      <c r="H15" s="17" t="s">
        <v>40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8" customFormat="1" ht="25.5" customHeight="1">
      <c r="A16" s="1"/>
      <c r="B16" s="1"/>
      <c r="C16" s="9" t="s">
        <v>57</v>
      </c>
      <c r="D16" s="10">
        <v>30000</v>
      </c>
      <c r="E16" s="10">
        <v>23770</v>
      </c>
      <c r="F16" s="10">
        <v>23770</v>
      </c>
      <c r="G16" s="70">
        <f t="shared" si="0"/>
        <v>1</v>
      </c>
      <c r="H16" s="9" t="s">
        <v>58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8" customFormat="1" ht="37.5" customHeight="1">
      <c r="A17" s="1"/>
      <c r="B17" s="13"/>
      <c r="C17" s="16" t="s">
        <v>59</v>
      </c>
      <c r="D17" s="15">
        <f>10000+5000</f>
        <v>15000</v>
      </c>
      <c r="E17" s="15">
        <v>15000</v>
      </c>
      <c r="F17" s="15">
        <v>15000</v>
      </c>
      <c r="G17" s="71">
        <f t="shared" si="0"/>
        <v>1</v>
      </c>
      <c r="H17" s="16" t="s">
        <v>23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8" customFormat="1" ht="19.5" customHeight="1">
      <c r="A18" s="1"/>
      <c r="B18" s="28">
        <v>85154</v>
      </c>
      <c r="C18" s="29" t="s">
        <v>12</v>
      </c>
      <c r="D18" s="30">
        <f>D19</f>
        <v>1135000</v>
      </c>
      <c r="E18" s="30">
        <f>E19</f>
        <v>1177000</v>
      </c>
      <c r="F18" s="30">
        <f>F19</f>
        <v>1124800</v>
      </c>
      <c r="G18" s="65">
        <f t="shared" si="0"/>
        <v>0.9556499575191164</v>
      </c>
      <c r="H18" s="29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8" customFormat="1" ht="39.75" customHeight="1">
      <c r="A19" s="1"/>
      <c r="B19" s="1"/>
      <c r="C19" s="33" t="s">
        <v>44</v>
      </c>
      <c r="D19" s="34">
        <f>SUM(D20:D23)</f>
        <v>1135000</v>
      </c>
      <c r="E19" s="34">
        <f>SUM(E20:E23)</f>
        <v>1177000</v>
      </c>
      <c r="F19" s="34">
        <f>SUM(F20:F23)</f>
        <v>1124800</v>
      </c>
      <c r="G19" s="68">
        <f t="shared" si="0"/>
        <v>0.9556499575191164</v>
      </c>
      <c r="H19" s="33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44" customFormat="1" ht="39" customHeight="1">
      <c r="A20" s="1"/>
      <c r="B20" s="1"/>
      <c r="C20" s="36" t="s">
        <v>60</v>
      </c>
      <c r="D20" s="35">
        <v>450000</v>
      </c>
      <c r="E20" s="35">
        <v>500000</v>
      </c>
      <c r="F20" s="35">
        <v>450000</v>
      </c>
      <c r="G20" s="72">
        <f t="shared" si="0"/>
        <v>0.9</v>
      </c>
      <c r="H20" s="36" t="s">
        <v>61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s="44" customFormat="1" ht="51.75" customHeight="1">
      <c r="A21" s="1"/>
      <c r="B21" s="1"/>
      <c r="C21" s="9" t="s">
        <v>62</v>
      </c>
      <c r="D21" s="10">
        <v>400000</v>
      </c>
      <c r="E21" s="10">
        <v>392000</v>
      </c>
      <c r="F21" s="10">
        <v>392000</v>
      </c>
      <c r="G21" s="70">
        <f t="shared" si="0"/>
        <v>1</v>
      </c>
      <c r="H21" s="9" t="s">
        <v>39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8" customFormat="1" ht="39" customHeight="1">
      <c r="A22" s="1"/>
      <c r="B22" s="1"/>
      <c r="C22" s="17" t="s">
        <v>65</v>
      </c>
      <c r="D22" s="18">
        <v>260000</v>
      </c>
      <c r="E22" s="18">
        <v>260000</v>
      </c>
      <c r="F22" s="18">
        <v>257800</v>
      </c>
      <c r="G22" s="69">
        <f t="shared" si="0"/>
        <v>0.9915384615384616</v>
      </c>
      <c r="H22" s="17" t="s">
        <v>66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8" customFormat="1" ht="38.25" customHeight="1">
      <c r="A23" s="13"/>
      <c r="B23" s="13"/>
      <c r="C23" s="47" t="s">
        <v>49</v>
      </c>
      <c r="D23" s="48">
        <v>25000</v>
      </c>
      <c r="E23" s="15">
        <v>25000</v>
      </c>
      <c r="F23" s="15">
        <v>25000</v>
      </c>
      <c r="G23" s="71">
        <f t="shared" si="0"/>
        <v>1</v>
      </c>
      <c r="H23" s="16" t="s">
        <v>67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8" customFormat="1" ht="19.5" customHeight="1">
      <c r="A24" s="1"/>
      <c r="B24" s="28">
        <v>85195</v>
      </c>
      <c r="C24" s="28" t="s">
        <v>3</v>
      </c>
      <c r="D24" s="31">
        <f>D25</f>
        <v>210000</v>
      </c>
      <c r="E24" s="31">
        <f>E25</f>
        <v>210000</v>
      </c>
      <c r="F24" s="31">
        <f>F25</f>
        <v>205931</v>
      </c>
      <c r="G24" s="78">
        <f t="shared" si="0"/>
        <v>0.9806238095238096</v>
      </c>
      <c r="H24" s="29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8" customFormat="1" ht="24.75" customHeight="1">
      <c r="A25" s="1"/>
      <c r="B25" s="2"/>
      <c r="C25" s="33" t="s">
        <v>45</v>
      </c>
      <c r="D25" s="34">
        <f>SUM(D26:D33)</f>
        <v>210000</v>
      </c>
      <c r="E25" s="34">
        <f>SUM(E26:E33)</f>
        <v>210000</v>
      </c>
      <c r="F25" s="34">
        <f>SUM(F26:F33)</f>
        <v>205931</v>
      </c>
      <c r="G25" s="68">
        <f t="shared" si="0"/>
        <v>0.9806238095238096</v>
      </c>
      <c r="H25" s="33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8" customFormat="1" ht="51.75" customHeight="1">
      <c r="A26" s="1"/>
      <c r="B26" s="1"/>
      <c r="C26" s="37" t="s">
        <v>38</v>
      </c>
      <c r="D26" s="35">
        <v>25000</v>
      </c>
      <c r="E26" s="35">
        <v>25000</v>
      </c>
      <c r="F26" s="35">
        <v>21000</v>
      </c>
      <c r="G26" s="72">
        <f t="shared" si="0"/>
        <v>0.84</v>
      </c>
      <c r="H26" s="36" t="s">
        <v>30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8" customFormat="1" ht="26.25" customHeight="1">
      <c r="A27" s="1"/>
      <c r="B27" s="1"/>
      <c r="C27" s="32" t="s">
        <v>50</v>
      </c>
      <c r="D27" s="10">
        <v>100000</v>
      </c>
      <c r="E27" s="18">
        <v>100000</v>
      </c>
      <c r="F27" s="18">
        <v>100000</v>
      </c>
      <c r="G27" s="69">
        <f t="shared" si="0"/>
        <v>1</v>
      </c>
      <c r="H27" s="17" t="s">
        <v>30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8" customFormat="1" ht="63.75" customHeight="1">
      <c r="A28" s="1"/>
      <c r="B28" s="1"/>
      <c r="C28" s="32" t="s">
        <v>31</v>
      </c>
      <c r="D28" s="10">
        <v>27000</v>
      </c>
      <c r="E28" s="10">
        <v>27000</v>
      </c>
      <c r="F28" s="10">
        <v>27000</v>
      </c>
      <c r="G28" s="69">
        <f t="shared" si="0"/>
        <v>1</v>
      </c>
      <c r="H28" s="9" t="s">
        <v>68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8" customFormat="1" ht="64.5" customHeight="1">
      <c r="A29" s="1"/>
      <c r="B29" s="1"/>
      <c r="C29" s="32" t="s">
        <v>32</v>
      </c>
      <c r="D29" s="10">
        <v>12000</v>
      </c>
      <c r="E29" s="10">
        <v>12000</v>
      </c>
      <c r="F29" s="10">
        <v>12000</v>
      </c>
      <c r="G29" s="69">
        <f t="shared" si="0"/>
        <v>1</v>
      </c>
      <c r="H29" s="9" t="s">
        <v>68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8" customFormat="1" ht="39.75" customHeight="1">
      <c r="A30" s="1"/>
      <c r="B30" s="1"/>
      <c r="C30" s="32" t="s">
        <v>36</v>
      </c>
      <c r="D30" s="10">
        <v>6000</v>
      </c>
      <c r="E30" s="10">
        <v>6000</v>
      </c>
      <c r="F30" s="10">
        <v>6000</v>
      </c>
      <c r="G30" s="69">
        <f t="shared" si="0"/>
        <v>1</v>
      </c>
      <c r="H30" s="9" t="s">
        <v>70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8" customFormat="1" ht="38.25" customHeight="1">
      <c r="A31" s="1"/>
      <c r="B31" s="1"/>
      <c r="C31" s="9" t="s">
        <v>33</v>
      </c>
      <c r="D31" s="10">
        <v>18000</v>
      </c>
      <c r="E31" s="10">
        <v>18000</v>
      </c>
      <c r="F31" s="10">
        <v>18000</v>
      </c>
      <c r="G31" s="69">
        <f t="shared" si="0"/>
        <v>1</v>
      </c>
      <c r="H31" s="9" t="s">
        <v>69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8" customFormat="1" ht="25.5" customHeight="1">
      <c r="A32" s="1"/>
      <c r="B32" s="1"/>
      <c r="C32" s="38" t="s">
        <v>34</v>
      </c>
      <c r="D32" s="18">
        <v>12000</v>
      </c>
      <c r="E32" s="18">
        <v>12000</v>
      </c>
      <c r="F32" s="18">
        <v>12000</v>
      </c>
      <c r="G32" s="69">
        <f t="shared" si="0"/>
        <v>1</v>
      </c>
      <c r="H32" s="17" t="s">
        <v>37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8" customFormat="1" ht="37.5" customHeight="1">
      <c r="A33" s="13"/>
      <c r="B33" s="13"/>
      <c r="C33" s="47" t="s">
        <v>35</v>
      </c>
      <c r="D33" s="48">
        <v>10000</v>
      </c>
      <c r="E33" s="15">
        <v>10000</v>
      </c>
      <c r="F33" s="15">
        <v>9931</v>
      </c>
      <c r="G33" s="71">
        <f t="shared" si="0"/>
        <v>0.9931</v>
      </c>
      <c r="H33" s="16" t="s">
        <v>37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8" customFormat="1" ht="19.5" customHeight="1">
      <c r="A34" s="58">
        <v>853</v>
      </c>
      <c r="B34" s="58"/>
      <c r="C34" s="59" t="s">
        <v>46</v>
      </c>
      <c r="D34" s="60"/>
      <c r="E34" s="60">
        <f>E35</f>
        <v>500000</v>
      </c>
      <c r="F34" s="60"/>
      <c r="G34" s="77"/>
      <c r="H34" s="61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8" customFormat="1" ht="19.5" customHeight="1">
      <c r="A35" s="1"/>
      <c r="B35" s="25">
        <v>85395</v>
      </c>
      <c r="C35" s="62" t="s">
        <v>3</v>
      </c>
      <c r="D35" s="27"/>
      <c r="E35" s="27">
        <f>E36</f>
        <v>500000</v>
      </c>
      <c r="F35" s="27"/>
      <c r="G35" s="65"/>
      <c r="H35" s="26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8" customFormat="1" ht="64.5" customHeight="1">
      <c r="A36" s="1"/>
      <c r="B36" s="1"/>
      <c r="C36" s="56" t="s">
        <v>47</v>
      </c>
      <c r="D36" s="51"/>
      <c r="E36" s="51">
        <v>500000</v>
      </c>
      <c r="F36" s="51"/>
      <c r="G36" s="66"/>
      <c r="H36" s="57" t="s">
        <v>48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8" customFormat="1" ht="19.5" customHeight="1">
      <c r="A37" s="20">
        <v>854</v>
      </c>
      <c r="B37" s="20"/>
      <c r="C37" s="21" t="s">
        <v>21</v>
      </c>
      <c r="D37" s="23">
        <f>D38</f>
        <v>140000</v>
      </c>
      <c r="E37" s="23">
        <f>E38</f>
        <v>140000</v>
      </c>
      <c r="F37" s="23">
        <f>F38</f>
        <v>137863</v>
      </c>
      <c r="G37" s="67">
        <f t="shared" si="0"/>
        <v>0.9847357142857143</v>
      </c>
      <c r="H37" s="21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43" customFormat="1" ht="26.25" customHeight="1">
      <c r="A38" s="24"/>
      <c r="B38" s="39">
        <v>85412</v>
      </c>
      <c r="C38" s="26" t="s">
        <v>42</v>
      </c>
      <c r="D38" s="40">
        <f>SUM(D39:D40)</f>
        <v>140000</v>
      </c>
      <c r="E38" s="40">
        <f>SUM(E39:E40)</f>
        <v>140000</v>
      </c>
      <c r="F38" s="40">
        <f>F39+F40</f>
        <v>137863</v>
      </c>
      <c r="G38" s="65">
        <f t="shared" si="0"/>
        <v>0.9847357142857143</v>
      </c>
      <c r="H38" s="26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45" customFormat="1" ht="36" customHeight="1">
      <c r="A39" s="28"/>
      <c r="B39" s="79"/>
      <c r="C39" s="11" t="s">
        <v>71</v>
      </c>
      <c r="D39" s="80">
        <v>110000</v>
      </c>
      <c r="E39" s="80">
        <v>110000</v>
      </c>
      <c r="F39" s="80">
        <v>107863</v>
      </c>
      <c r="G39" s="81">
        <f t="shared" si="0"/>
        <v>0.9805727272727273</v>
      </c>
      <c r="H39" s="11" t="s">
        <v>72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8" customFormat="1" ht="38.25" customHeight="1">
      <c r="A40" s="1"/>
      <c r="B40" s="1"/>
      <c r="C40" s="17" t="s">
        <v>73</v>
      </c>
      <c r="D40" s="18">
        <v>30000</v>
      </c>
      <c r="E40" s="18">
        <v>30000</v>
      </c>
      <c r="F40" s="18">
        <v>30000</v>
      </c>
      <c r="G40" s="69">
        <f t="shared" si="0"/>
        <v>1</v>
      </c>
      <c r="H40" s="17" t="s">
        <v>72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8" customFormat="1" ht="19.5" customHeight="1">
      <c r="A41" s="20">
        <v>921</v>
      </c>
      <c r="B41" s="20"/>
      <c r="C41" s="21" t="s">
        <v>6</v>
      </c>
      <c r="D41" s="22">
        <f>D42</f>
        <v>1035000</v>
      </c>
      <c r="E41" s="22">
        <f>E42</f>
        <v>1035000</v>
      </c>
      <c r="F41" s="22">
        <f>F42</f>
        <v>1025000</v>
      </c>
      <c r="G41" s="67">
        <f t="shared" si="0"/>
        <v>0.9903381642512077</v>
      </c>
      <c r="H41" s="22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8" customFormat="1" ht="19.5" customHeight="1">
      <c r="A42" s="1"/>
      <c r="B42" s="28">
        <v>92105</v>
      </c>
      <c r="C42" s="29" t="s">
        <v>7</v>
      </c>
      <c r="D42" s="30">
        <f>SUM(D43:D46)</f>
        <v>1035000</v>
      </c>
      <c r="E42" s="30">
        <f>SUM(E43:E46)</f>
        <v>1035000</v>
      </c>
      <c r="F42" s="30">
        <f>SUM(F43:F46)</f>
        <v>1025000</v>
      </c>
      <c r="G42" s="65">
        <f t="shared" si="0"/>
        <v>0.9903381642512077</v>
      </c>
      <c r="H42" s="30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8" customFormat="1" ht="25.5" customHeight="1">
      <c r="A43" s="1"/>
      <c r="B43" s="1"/>
      <c r="C43" s="17" t="s">
        <v>9</v>
      </c>
      <c r="D43" s="7">
        <f>515000+150000</f>
        <v>665000</v>
      </c>
      <c r="E43" s="7">
        <v>665000</v>
      </c>
      <c r="F43" s="7">
        <v>657000</v>
      </c>
      <c r="G43" s="73">
        <f t="shared" si="0"/>
        <v>0.98796992481203</v>
      </c>
      <c r="H43" s="52" t="s">
        <v>24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8" customFormat="1" ht="24" customHeight="1">
      <c r="A44" s="1"/>
      <c r="B44" s="1"/>
      <c r="C44" s="9" t="s">
        <v>10</v>
      </c>
      <c r="D44" s="10">
        <f>165000+20000</f>
        <v>185000</v>
      </c>
      <c r="E44" s="10">
        <v>185000</v>
      </c>
      <c r="F44" s="10">
        <v>185000</v>
      </c>
      <c r="G44" s="70">
        <f t="shared" si="0"/>
        <v>1</v>
      </c>
      <c r="H44" s="54" t="s">
        <v>24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8" customFormat="1" ht="24.75" customHeight="1">
      <c r="A45" s="1"/>
      <c r="B45" s="1"/>
      <c r="C45" s="17" t="s">
        <v>8</v>
      </c>
      <c r="D45" s="18">
        <v>60000</v>
      </c>
      <c r="E45" s="18">
        <v>60000</v>
      </c>
      <c r="F45" s="18">
        <v>58000</v>
      </c>
      <c r="G45" s="69">
        <f t="shared" si="0"/>
        <v>0.9666666666666667</v>
      </c>
      <c r="H45" s="53" t="s">
        <v>24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8" customFormat="1" ht="24" customHeight="1">
      <c r="A46" s="1"/>
      <c r="B46" s="1"/>
      <c r="C46" s="9" t="s">
        <v>41</v>
      </c>
      <c r="D46" s="10">
        <f>95000+30000</f>
        <v>125000</v>
      </c>
      <c r="E46" s="10">
        <v>125000</v>
      </c>
      <c r="F46" s="10">
        <v>125000</v>
      </c>
      <c r="G46" s="70">
        <f t="shared" si="0"/>
        <v>1</v>
      </c>
      <c r="H46" s="54" t="s">
        <v>24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8" customFormat="1" ht="19.5" customHeight="1">
      <c r="A47" s="20">
        <v>926</v>
      </c>
      <c r="B47" s="20"/>
      <c r="C47" s="21" t="s">
        <v>14</v>
      </c>
      <c r="D47" s="22">
        <f>D48+D50</f>
        <v>935000</v>
      </c>
      <c r="E47" s="22">
        <f>E48+E50</f>
        <v>935000</v>
      </c>
      <c r="F47" s="22">
        <f>F48+F50</f>
        <v>899500</v>
      </c>
      <c r="G47" s="67">
        <f t="shared" si="0"/>
        <v>0.9620320855614973</v>
      </c>
      <c r="H47" s="21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8" customFormat="1" ht="19.5" customHeight="1">
      <c r="A48" s="1"/>
      <c r="B48" s="25">
        <v>92601</v>
      </c>
      <c r="C48" s="25" t="s">
        <v>15</v>
      </c>
      <c r="D48" s="27">
        <v>240000</v>
      </c>
      <c r="E48" s="27">
        <f>E49</f>
        <v>240000</v>
      </c>
      <c r="F48" s="27">
        <f>F49</f>
        <v>228500</v>
      </c>
      <c r="G48" s="65">
        <f t="shared" si="0"/>
        <v>0.9520833333333333</v>
      </c>
      <c r="H48" s="26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8" customFormat="1" ht="24" customHeight="1">
      <c r="A49" s="1"/>
      <c r="B49" s="12"/>
      <c r="C49" s="12" t="s">
        <v>16</v>
      </c>
      <c r="D49" s="14">
        <v>240000</v>
      </c>
      <c r="E49" s="14">
        <v>240000</v>
      </c>
      <c r="F49" s="14">
        <v>228500</v>
      </c>
      <c r="G49" s="74">
        <f t="shared" si="0"/>
        <v>0.9520833333333333</v>
      </c>
      <c r="H49" s="11" t="s">
        <v>25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8" customFormat="1" ht="19.5" customHeight="1">
      <c r="A50" s="1"/>
      <c r="B50" s="25">
        <v>92605</v>
      </c>
      <c r="C50" s="26" t="s">
        <v>17</v>
      </c>
      <c r="D50" s="27">
        <f>D51</f>
        <v>695000</v>
      </c>
      <c r="E50" s="27">
        <f>E51</f>
        <v>695000</v>
      </c>
      <c r="F50" s="27">
        <f>F51</f>
        <v>671000</v>
      </c>
      <c r="G50" s="65">
        <f t="shared" si="0"/>
        <v>0.9654676258992806</v>
      </c>
      <c r="H50" s="26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8" customFormat="1" ht="19.5" customHeight="1">
      <c r="A51" s="13"/>
      <c r="B51" s="12"/>
      <c r="C51" s="12" t="s">
        <v>18</v>
      </c>
      <c r="D51" s="14">
        <f>645000+50000</f>
        <v>695000</v>
      </c>
      <c r="E51" s="14">
        <v>695000</v>
      </c>
      <c r="F51" s="14">
        <v>671000</v>
      </c>
      <c r="G51" s="74">
        <f t="shared" si="0"/>
        <v>0.9654676258992806</v>
      </c>
      <c r="H51" s="11" t="s">
        <v>27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ht="12.75">
      <c r="H52" s="55"/>
    </row>
    <row r="53" ht="12.75">
      <c r="H53" s="55"/>
    </row>
    <row r="54" ht="12.75">
      <c r="H54" s="55"/>
    </row>
    <row r="55" ht="12.75">
      <c r="H55" s="55"/>
    </row>
    <row r="56" ht="12.75">
      <c r="H56" s="55"/>
    </row>
    <row r="57" ht="12.75">
      <c r="H57" s="55"/>
    </row>
    <row r="58" ht="12.75">
      <c r="H58" s="55"/>
    </row>
    <row r="59" ht="12.75">
      <c r="H59" s="55"/>
    </row>
    <row r="60" ht="12.75">
      <c r="H60" s="55"/>
    </row>
    <row r="61" ht="12.75">
      <c r="H61" s="55"/>
    </row>
    <row r="62" ht="12.75">
      <c r="H62" s="55"/>
    </row>
    <row r="63" ht="12.75">
      <c r="H63" s="55"/>
    </row>
    <row r="64" ht="12.75">
      <c r="H64" s="55"/>
    </row>
    <row r="65" ht="12.75">
      <c r="H65" s="55"/>
    </row>
    <row r="66" ht="12.75">
      <c r="H66" s="55"/>
    </row>
    <row r="67" ht="12.75">
      <c r="H67" s="55"/>
    </row>
    <row r="68" ht="12.75">
      <c r="H68" s="55"/>
    </row>
    <row r="69" ht="12.75">
      <c r="H69" s="55"/>
    </row>
    <row r="70" ht="12.75">
      <c r="H70" s="55"/>
    </row>
    <row r="71" ht="12.75">
      <c r="H71" s="55"/>
    </row>
    <row r="72" ht="12.75">
      <c r="H72" s="55"/>
    </row>
    <row r="73" ht="12.75">
      <c r="H73" s="55"/>
    </row>
    <row r="74" ht="12.75">
      <c r="H74" s="55"/>
    </row>
    <row r="75" ht="12.75">
      <c r="H75" s="55"/>
    </row>
    <row r="76" ht="12.75">
      <c r="H76" s="55"/>
    </row>
    <row r="77" ht="12.75">
      <c r="H77" s="55"/>
    </row>
    <row r="78" ht="12.75">
      <c r="H78" s="55"/>
    </row>
    <row r="79" ht="12.75">
      <c r="H79" s="55"/>
    </row>
    <row r="80" ht="12.75">
      <c r="H80" s="55"/>
    </row>
    <row r="81" ht="12.75">
      <c r="H81" s="55"/>
    </row>
    <row r="82" ht="12.75">
      <c r="H82" s="55"/>
    </row>
    <row r="83" ht="12.75">
      <c r="H83" s="55"/>
    </row>
    <row r="84" ht="12.75">
      <c r="H84" s="55"/>
    </row>
    <row r="85" ht="12.75">
      <c r="H85" s="55"/>
    </row>
    <row r="86" ht="12.75">
      <c r="H86" s="55"/>
    </row>
    <row r="87" ht="12.75">
      <c r="H87" s="55"/>
    </row>
    <row r="88" ht="12.75">
      <c r="H88" s="55"/>
    </row>
    <row r="89" ht="12.75">
      <c r="H89" s="55"/>
    </row>
    <row r="90" ht="12.75">
      <c r="H90" s="55"/>
    </row>
    <row r="91" ht="12.75">
      <c r="H91" s="55"/>
    </row>
    <row r="92" ht="12.75">
      <c r="H92" s="55"/>
    </row>
    <row r="93" ht="12.75">
      <c r="H93" s="55"/>
    </row>
    <row r="94" ht="12.75">
      <c r="H94" s="55"/>
    </row>
    <row r="95" ht="12.75">
      <c r="H95" s="55"/>
    </row>
    <row r="96" ht="12.75">
      <c r="H96" s="55"/>
    </row>
    <row r="97" ht="12.75">
      <c r="H97" s="55"/>
    </row>
    <row r="98" ht="12.75">
      <c r="H98" s="55"/>
    </row>
    <row r="99" ht="12.75">
      <c r="H99" s="55"/>
    </row>
    <row r="100" ht="12.75">
      <c r="H100" s="55"/>
    </row>
    <row r="101" ht="12.75">
      <c r="H101" s="55"/>
    </row>
    <row r="102" ht="12.75">
      <c r="H102" s="55"/>
    </row>
    <row r="103" ht="12.75">
      <c r="H103" s="55"/>
    </row>
    <row r="104" ht="12.75">
      <c r="H104" s="55"/>
    </row>
    <row r="105" ht="12.75">
      <c r="H105" s="55"/>
    </row>
    <row r="106" ht="12.75">
      <c r="H106" s="55"/>
    </row>
    <row r="107" ht="12.75">
      <c r="H107" s="55"/>
    </row>
    <row r="108" ht="12.75">
      <c r="H108" s="55"/>
    </row>
    <row r="109" ht="12.75">
      <c r="H109" s="55"/>
    </row>
    <row r="110" ht="12.75">
      <c r="H110" s="55"/>
    </row>
    <row r="111" ht="12.75">
      <c r="H111" s="55"/>
    </row>
    <row r="112" ht="12.75">
      <c r="H112" s="55"/>
    </row>
    <row r="113" ht="12.75">
      <c r="H113" s="55"/>
    </row>
    <row r="114" ht="12.75">
      <c r="H114" s="55"/>
    </row>
    <row r="115" ht="12.75">
      <c r="H115" s="55"/>
    </row>
    <row r="116" ht="12.75">
      <c r="H116" s="55"/>
    </row>
    <row r="117" ht="12.75">
      <c r="H117" s="55"/>
    </row>
    <row r="118" ht="12.75">
      <c r="H118" s="55"/>
    </row>
    <row r="119" ht="12.75">
      <c r="H119" s="55"/>
    </row>
    <row r="120" ht="12.75">
      <c r="H120" s="55"/>
    </row>
    <row r="121" ht="12.75">
      <c r="H121" s="55"/>
    </row>
    <row r="122" ht="12.75">
      <c r="H122" s="55"/>
    </row>
    <row r="123" ht="12.75">
      <c r="H123" s="55"/>
    </row>
    <row r="124" ht="12.75">
      <c r="H124" s="55"/>
    </row>
    <row r="125" ht="12.75">
      <c r="H125" s="55"/>
    </row>
    <row r="126" ht="12.75">
      <c r="H126" s="55"/>
    </row>
    <row r="127" ht="12.75">
      <c r="H127" s="55"/>
    </row>
    <row r="128" ht="12.75">
      <c r="H128" s="55"/>
    </row>
    <row r="129" ht="12.75">
      <c r="H129" s="55"/>
    </row>
    <row r="130" ht="12.75">
      <c r="H130" s="55"/>
    </row>
    <row r="131" ht="12.75">
      <c r="H131" s="55"/>
    </row>
    <row r="132" ht="12.75">
      <c r="H132" s="55"/>
    </row>
    <row r="133" ht="12.75">
      <c r="H133" s="55"/>
    </row>
    <row r="134" ht="12.75">
      <c r="H134" s="55"/>
    </row>
    <row r="135" ht="12.75">
      <c r="H135" s="55"/>
    </row>
    <row r="136" ht="12.75">
      <c r="H136" s="55"/>
    </row>
    <row r="137" ht="12.75">
      <c r="H137" s="55"/>
    </row>
    <row r="138" ht="12.75">
      <c r="H138" s="55"/>
    </row>
    <row r="139" ht="12.75">
      <c r="H139" s="55"/>
    </row>
    <row r="140" ht="12.75">
      <c r="H140" s="55"/>
    </row>
    <row r="141" ht="12.75">
      <c r="H141" s="55"/>
    </row>
    <row r="142" ht="12.75">
      <c r="H142" s="55"/>
    </row>
    <row r="143" ht="12.75">
      <c r="H143" s="55"/>
    </row>
    <row r="144" ht="12.75">
      <c r="H144" s="55"/>
    </row>
    <row r="145" ht="12.75">
      <c r="H145" s="55"/>
    </row>
    <row r="146" ht="12.75">
      <c r="H146" s="55"/>
    </row>
    <row r="147" ht="12.75">
      <c r="H147" s="55"/>
    </row>
    <row r="148" ht="12.75">
      <c r="H148" s="55"/>
    </row>
    <row r="149" ht="12.75">
      <c r="H149" s="55"/>
    </row>
    <row r="150" ht="12.75">
      <c r="H150" s="55"/>
    </row>
    <row r="151" ht="12.75">
      <c r="H151" s="55"/>
    </row>
  </sheetData>
  <printOptions horizontalCentered="1"/>
  <pageMargins left="0.7874015748031497" right="0.7874015748031497" top="0.5905511811023623" bottom="0.5905511811023623" header="0.5118110236220472" footer="0.3937007874015748"/>
  <pageSetup firstPageNumber="60" useFirstPageNumber="1" horizontalDpi="600" verticalDpi="600" orientation="landscape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Urząd Miejski w Lublinie Urzą</cp:lastModifiedBy>
  <cp:lastPrinted>2003-04-28T07:39:05Z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