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05" windowWidth="9450" windowHeight="4965" tabRatio="599" activeTab="0"/>
  </bookViews>
  <sheets>
    <sheet name="wydatki" sheetId="1" r:id="rId1"/>
  </sheets>
  <definedNames>
    <definedName name="_xlnm.Print_Titles" localSheetId="0">'wydatki'!$9:$9</definedName>
  </definedNames>
  <calcPr fullCalcOnLoad="1"/>
</workbook>
</file>

<file path=xl/sharedStrings.xml><?xml version="1.0" encoding="utf-8"?>
<sst xmlns="http://schemas.openxmlformats.org/spreadsheetml/2006/main" count="536" uniqueCount="320">
  <si>
    <t>Treść</t>
  </si>
  <si>
    <t>%</t>
  </si>
  <si>
    <t>Rozdz.</t>
  </si>
  <si>
    <t>Pozostała działalność</t>
  </si>
  <si>
    <t>porządkowanie targowisk, handlu ulicznego</t>
  </si>
  <si>
    <t>inwestycje</t>
  </si>
  <si>
    <t xml:space="preserve">Handel </t>
  </si>
  <si>
    <t>Plan</t>
  </si>
  <si>
    <t>z tego:</t>
  </si>
  <si>
    <t>Wydatki na zadania własne</t>
  </si>
  <si>
    <t>Lokalny transport zbiorowy</t>
  </si>
  <si>
    <t>Drogi publiczne w miastach na prawach powiatu</t>
  </si>
  <si>
    <t>Drogi publiczne gminne</t>
  </si>
  <si>
    <t>remonty dróg</t>
  </si>
  <si>
    <t>bieżące utrzymanie dróg</t>
  </si>
  <si>
    <t>Turystyka</t>
  </si>
  <si>
    <t>Ośrodki informacji turystycznej</t>
  </si>
  <si>
    <t>Zadania w zakresie upowszechniania turystyki</t>
  </si>
  <si>
    <t>Gospodarka mieszkaniowa</t>
  </si>
  <si>
    <t>Zakłady gospodarki mieszkaniowej</t>
  </si>
  <si>
    <t>Gospodarka gruntami i nieruchomościami</t>
  </si>
  <si>
    <t>Działalność usługowa</t>
  </si>
  <si>
    <t>Plany zagospodarowania przestrzennego</t>
  </si>
  <si>
    <t>Opracowania geodezyjne i kartograficzne</t>
  </si>
  <si>
    <t>Administracja publiczna</t>
  </si>
  <si>
    <t>Rady miast i miast na prawach powiatu</t>
  </si>
  <si>
    <t>Bezpieczeństwo publiczne i ochrona przeciwpożarowa</t>
  </si>
  <si>
    <t>Komendy powiatowe Państwowej Straży Pożarnej</t>
  </si>
  <si>
    <t>Komendy powiatowe Policji</t>
  </si>
  <si>
    <t>Ochotnicze straże pożarne</t>
  </si>
  <si>
    <t>Straż Miejska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</si>
  <si>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</si>
  <si>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</si>
  <si>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</si>
  <si>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</si>
  <si>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Prywatyzacja</t>
  </si>
  <si>
    <t>Oświata i wychowanie</t>
  </si>
  <si>
    <t>Szkoły podstawowe</t>
  </si>
  <si>
    <t>wynagrodzenia osobowe</t>
  </si>
  <si>
    <t>wydatki rzeczowe</t>
  </si>
  <si>
    <t>pochodne od wynagrodzeń</t>
  </si>
  <si>
    <t>Szkoły podstawowe specjalne</t>
  </si>
  <si>
    <t>Gimnazja</t>
  </si>
  <si>
    <t>Dowożenie uczniów do szkół</t>
  </si>
  <si>
    <t>Szkoły zawodowe specjalne</t>
  </si>
  <si>
    <t>Lecznictwo ambulatoryjne</t>
  </si>
  <si>
    <t>Ochrona zdrowia</t>
  </si>
  <si>
    <t>Programy polityki zdrowotnej</t>
  </si>
  <si>
    <t>Przeciwdziałanie alkoholizmowi</t>
  </si>
  <si>
    <t>Opieka społeczna</t>
  </si>
  <si>
    <t>Placówki opiekuńczo-wychowacze</t>
  </si>
  <si>
    <t>Domy pomocy społecznej</t>
  </si>
  <si>
    <t>Ośrodki wsparcia</t>
  </si>
  <si>
    <t>Żłobki</t>
  </si>
  <si>
    <t>Dodatki mieszkaniowe</t>
  </si>
  <si>
    <t>Ośrodki adopcyjno-opiekuńcze</t>
  </si>
  <si>
    <t>Usługi opiekuńcze i specjalistyczne usługi opiekuńcze</t>
  </si>
  <si>
    <t>Powiatowe urzędy pracy</t>
  </si>
  <si>
    <t>Edukacyjna opieka wychowawcza</t>
  </si>
  <si>
    <t>Świetlice szkolne</t>
  </si>
  <si>
    <t>Przedszkola specjalne</t>
  </si>
  <si>
    <t>Placówki wychowania pozaszkolnego</t>
  </si>
  <si>
    <t>Internaty i bursy szkolne</t>
  </si>
  <si>
    <t>Gospodarstwa pomocnicze</t>
  </si>
  <si>
    <t xml:space="preserve">Gospodarka komunalna i ochrona środowiska </t>
  </si>
  <si>
    <t>Gospodarka ściekowa i ochrona wód</t>
  </si>
  <si>
    <t>Oczyszczanie miast i wsi</t>
  </si>
  <si>
    <t>Utrzymanie zieleni w miastach i gminach</t>
  </si>
  <si>
    <t>Schroniska dla zwierząt</t>
  </si>
  <si>
    <t>Oświetlenie ulic, placów i dróg</t>
  </si>
  <si>
    <t>Teatry dramatyczne i lalkowe</t>
  </si>
  <si>
    <t>Domy i ośrodki kultury, świetlice i kluby</t>
  </si>
  <si>
    <t>Galerie i biura wystaw artystycznych</t>
  </si>
  <si>
    <t>Ochrona i konserwacja zabytków</t>
  </si>
  <si>
    <t>Kultura fizyczna i sport</t>
  </si>
  <si>
    <t>Obiekty sportowe</t>
  </si>
  <si>
    <t>Instytucje kultury fizycznej</t>
  </si>
  <si>
    <t>Wydatki na zadania zlecone</t>
  </si>
  <si>
    <t>Gospodarka komunalna i ochrona środowiska</t>
  </si>
  <si>
    <t>Spis powszechny i inne</t>
  </si>
  <si>
    <t>Urzędy wojewódzkie</t>
  </si>
  <si>
    <t>koszty prowadzenia i aktualizowania rejestru wyborców</t>
  </si>
  <si>
    <t>Wydatki na zadania z zakresu administracji rządowej wykonywane przez powiat</t>
  </si>
  <si>
    <t>010</t>
  </si>
  <si>
    <t>Rolnictwo i łowiectwo</t>
  </si>
  <si>
    <t>01021</t>
  </si>
  <si>
    <t>Inspekcja Weterynaryjna</t>
  </si>
  <si>
    <t>Prace geodezyjne i kartograficzne (nieinwestycyjne)</t>
  </si>
  <si>
    <t>modernizacja ewidencji gruntów w obrębach przyłączonych do miasta Lublina</t>
  </si>
  <si>
    <t>020</t>
  </si>
  <si>
    <t>Leśnictwo</t>
  </si>
  <si>
    <t>zadania w zakresie nadzoru nad lasami</t>
  </si>
  <si>
    <t>700</t>
  </si>
  <si>
    <t>gospodarka nieruchomościami</t>
  </si>
  <si>
    <t>Inspekcja Sanitarna</t>
  </si>
  <si>
    <t>Zespoły do spraw orzekania o stopniu niepełnosprawności</t>
  </si>
  <si>
    <t>Rodziny zastępcze</t>
  </si>
  <si>
    <t>świadczenia społeczne</t>
  </si>
  <si>
    <t>Nadzór budowlany</t>
  </si>
  <si>
    <t>Komisje poborowe</t>
  </si>
  <si>
    <t>(nazwa działu, rozdziału, zadania)</t>
  </si>
  <si>
    <t>Załącznik Nr 2</t>
  </si>
  <si>
    <t>usługi opiekuńcze</t>
  </si>
  <si>
    <t>dodatki mieszkaniowe</t>
  </si>
  <si>
    <t>w tym z budżetu miasta</t>
  </si>
  <si>
    <t>usługi komunikacyjne w zakresie transportu zbiorowego</t>
  </si>
  <si>
    <t>pomiary natężenia ruchu i aktualizacja komputerowej mapy oznakowania</t>
  </si>
  <si>
    <t>wydatki majątkowe</t>
  </si>
  <si>
    <t>eksploatacja bieżąca i konserwacja kanalizacji deszczowej</t>
  </si>
  <si>
    <t>remonty kanalizacji deszczowej</t>
  </si>
  <si>
    <t>utrzymanie fontanny na Placu Litewskim</t>
  </si>
  <si>
    <t>dofinansowanie utrzymania wodociągów wiejskich</t>
  </si>
  <si>
    <t>bieżące utrzymanie Zbiornika Zemborzyckiego</t>
  </si>
  <si>
    <t>zimowe oczyszczanie miasta</t>
  </si>
  <si>
    <t>letnie oczyszczanie miasta</t>
  </si>
  <si>
    <t>eksploatacja składowiska odpadów komunalnych w Rokitnie</t>
  </si>
  <si>
    <t>sprzątanie przystanków i naprawa wiat przystankowych</t>
  </si>
  <si>
    <t>konserwacja i utrzymanie szaletów miejskich</t>
  </si>
  <si>
    <t>wywóz nieczystości stałych</t>
  </si>
  <si>
    <t>prace porządkowe doraźne</t>
  </si>
  <si>
    <t>zakup materiałów i wyposażenia do parków, skwerów i placów zabaw</t>
  </si>
  <si>
    <t>utrzymanie, konserwacja i renowacja zieleni</t>
  </si>
  <si>
    <t>prowadzenie schroniska dla zwierząt</t>
  </si>
  <si>
    <t>oświetlenie dróg</t>
  </si>
  <si>
    <t>remonty urządzeń oświetlenia</t>
  </si>
  <si>
    <t>w tym promocja miasta</t>
  </si>
  <si>
    <t>koszty rozbiórek budynków</t>
  </si>
  <si>
    <t>ogłoszenia prasowe</t>
  </si>
  <si>
    <t>koszty funkcjonowania Miejskiej Komisji Urbanistyczno-Architektonicznej</t>
  </si>
  <si>
    <t>wydatki związane z promocją miasta</t>
  </si>
  <si>
    <t>dofinansowanie Straży Pożarnej</t>
  </si>
  <si>
    <t>wydatki Ochotniczej Straży Pożarnej w Głusku i OSP - Ratownictwo Wodne w Lublinie</t>
  </si>
  <si>
    <t>wydatki związane ze sprzedażą spółek</t>
  </si>
  <si>
    <t>rezerwa budżetowa</t>
  </si>
  <si>
    <t>dotacje dla niepublicznych szkół podstawowych</t>
  </si>
  <si>
    <t>Szkoły artystyczne</t>
  </si>
  <si>
    <t>Szkoły pomaturalne i policealne</t>
  </si>
  <si>
    <t>Centra kształcenia ustawicznego i praktycznego oraz ośrodki dokształcania zawodowego</t>
  </si>
  <si>
    <t>Komisje egzaminacyjne</t>
  </si>
  <si>
    <t>dotacja przedmiotowa na częściowe pokrycie kosztów centralnego ogrzewania warsztatów szkolnych</t>
  </si>
  <si>
    <t>nagrody rzeczowe dla laureatów konkursów i olimpiad przedmiotowych</t>
  </si>
  <si>
    <t>programy zdrowotne</t>
  </si>
  <si>
    <t>zadania realizowane w ramach Gminnego Programu Przeciwdziałania Narkomanii</t>
  </si>
  <si>
    <t>Szkoła Ratownictwa Medyczno - Sanitarnego</t>
  </si>
  <si>
    <t>Specjalne ośrodki szkolno - wychowawcze</t>
  </si>
  <si>
    <t>Poradnie psychologiczno - pedagogiczne oraz inne poradnie specjalistyczne</t>
  </si>
  <si>
    <t>Pomoc materialna dla uczniów</t>
  </si>
  <si>
    <t>Pozostałe zadania w zakresie kultury</t>
  </si>
  <si>
    <t>nagroda artystyczna</t>
  </si>
  <si>
    <t>upowszechnianie kultury i sztuki</t>
  </si>
  <si>
    <t>dotacja do działalności Teatru H. Ch. Andersena</t>
  </si>
  <si>
    <t>dotacja do działalności Biura Wystaw Artystycznych</t>
  </si>
  <si>
    <t>dotacja do działalności Centrum Kultury</t>
  </si>
  <si>
    <t>Centra kultury i sztuki</t>
  </si>
  <si>
    <t>remonty obiektów zabytkowych</t>
  </si>
  <si>
    <t>Biblioteki</t>
  </si>
  <si>
    <t>dotacja dla gminy Głusk na obsługę biblioteczną mieszkańców Lublina</t>
  </si>
  <si>
    <t>Kultura i ochrona dziedzictwa narodowego</t>
  </si>
  <si>
    <t>utrzymanie komunalnych obiektów sportowych</t>
  </si>
  <si>
    <t>Zadania w zakresie kultury fizycznej i sportu</t>
  </si>
  <si>
    <t>zadania w zakresie upowszechniania kultury fizycznej</t>
  </si>
  <si>
    <t>Zasiłki rodzinne, pielęgnacyjne i wychowawcze</t>
  </si>
  <si>
    <t xml:space="preserve">usługi opiekuńcze </t>
  </si>
  <si>
    <t>świadczenia społeczne dla pracowników Policji</t>
  </si>
  <si>
    <t>świadczenia społeczne dla pracowników Straży Pożarnej</t>
  </si>
  <si>
    <t>bezzwrotna pomoc na remonty dla właścicieli domów wielomieszkaniowych</t>
  </si>
  <si>
    <t>dotacja dla Lubelskiego Ośrodka Informacji Turystycznej</t>
  </si>
  <si>
    <t>Gimnazja specjalne</t>
  </si>
  <si>
    <t>dowożenie uczniów do szkół</t>
  </si>
  <si>
    <t>Zwalczanie narkomanii</t>
  </si>
  <si>
    <t>plan zaopatrzenia miasta w nośniki energii</t>
  </si>
  <si>
    <t>opracowania planistyczne, strategia rozwoju miasta i inne</t>
  </si>
  <si>
    <t xml:space="preserve">stypendia oraz inne formy pomocy dla uczniów </t>
  </si>
  <si>
    <t>Dział</t>
  </si>
  <si>
    <t>Urzędy miast i miast na prawach powiatu</t>
  </si>
  <si>
    <t>dotacje dla niepublicznych placówek opiekuńczo-wychowawczych</t>
  </si>
  <si>
    <t>regulacja stanów geodezyjno - prawnych nieruchomości, opracowania geodezyjne</t>
  </si>
  <si>
    <t>wypłata oprocentowania obligacji</t>
  </si>
  <si>
    <t>stypendia dla młodzieży szkół artystycznych</t>
  </si>
  <si>
    <t>dotacja do działalności Dzielnicowego Domu Kultury "Bronowice"</t>
  </si>
  <si>
    <t>bezzwrotna pomoc na remonty dla właścicieli budynków zabytkowych</t>
  </si>
  <si>
    <t>dotacje dla gimnazjów publicznych i niepublicznych</t>
  </si>
  <si>
    <t>Szkolne schroniska młodzieżowe</t>
  </si>
  <si>
    <t>wydatki związane z przeprowadzeniem wyborów do jednostek pomocniczych miasta</t>
  </si>
  <si>
    <t xml:space="preserve">dotacja dla Zarządu Nieruchomości Komunalnych </t>
  </si>
  <si>
    <t>dotacja dla MOSiR "Bystrzyca"</t>
  </si>
  <si>
    <t>Wydatki na zadania ustawowo zlecone gminie</t>
  </si>
  <si>
    <t>02002</t>
  </si>
  <si>
    <t>na 2002 rok</t>
  </si>
  <si>
    <t>Przedszkola przy szkołach podstawowych</t>
  </si>
  <si>
    <t xml:space="preserve">Szkoły zawodowe </t>
  </si>
  <si>
    <t xml:space="preserve">Przedszkola </t>
  </si>
  <si>
    <t>rezerwa na dofinansowanie doskonalenia zawodowego nauczycieli</t>
  </si>
  <si>
    <t>01030</t>
  </si>
  <si>
    <t xml:space="preserve">Izby rolnicze </t>
  </si>
  <si>
    <t>wpłaty na rzecz Lubelskiej Izby Rolniczej</t>
  </si>
  <si>
    <t>Transport i łączność</t>
  </si>
  <si>
    <t>Drogi wewnętrzne</t>
  </si>
  <si>
    <t xml:space="preserve">Różne jednostki obsługi gospodarki mieszkaniowej </t>
  </si>
  <si>
    <t>Cmentarze</t>
  </si>
  <si>
    <t>utrzymanie cmentarzy komunalnych i urządzeń cmentarnych</t>
  </si>
  <si>
    <t>Pobór podatków, opłat i niepodatkowych należności budżetowych</t>
  </si>
  <si>
    <t>Ośrodki pomocy społecznej</t>
  </si>
  <si>
    <t>Pomoc dla uchodźców</t>
  </si>
  <si>
    <t xml:space="preserve">Nadzór nad gospodarką leśną </t>
  </si>
  <si>
    <t>pokrycie straty bilansowej za 1998 rok w MPK Lublin Sp. z o.o.</t>
  </si>
  <si>
    <t>badanie potoków pasażerskich w komunikacji miejskiej</t>
  </si>
  <si>
    <t>utrzymanie cmentarza przy ul. Walecznych</t>
  </si>
  <si>
    <t xml:space="preserve">inwestycje </t>
  </si>
  <si>
    <t>wynagrodzenie za inkaso opłaty targowej i podatków</t>
  </si>
  <si>
    <t>pokrycie kosztów kształcenia i podnoszenia kwalifikacji osób wykonujących zawody medyczne</t>
  </si>
  <si>
    <t>dofinansowanie schronisk dla bezdomnych</t>
  </si>
  <si>
    <t xml:space="preserve">raport o stanie rodziny </t>
  </si>
  <si>
    <t>konserwacja i obsługa urządzeń oświetlenia</t>
  </si>
  <si>
    <t>nagroda Miasta Lublina za upowszechnianie kultury</t>
  </si>
  <si>
    <t xml:space="preserve">wydatki związane z utrzymaniem grobów i cmentarzy wojennych </t>
  </si>
  <si>
    <t>w tym promocja i informacja gospodarcza</t>
  </si>
  <si>
    <t xml:space="preserve">dotacje dla niepublicznych burs i internatów </t>
  </si>
  <si>
    <t xml:space="preserve">dotacje dla niepublicznych szkół pomaturalnych i policealnych </t>
  </si>
  <si>
    <t>Wydatki budżetu miasta ogółem</t>
  </si>
  <si>
    <t>wydatki związane z utrzymaniem zasobów komunalnych, sprzedażą mienia komunalnego oraz szacunki nieruchomości</t>
  </si>
  <si>
    <t xml:space="preserve">utrzymanie Miejskiej Biblioteki Publicznej </t>
  </si>
  <si>
    <t>dotacja na prowadzenie Środowiskowego Domu Samopomocy przy ul. Abramowickiej "Misericordia"</t>
  </si>
  <si>
    <t>dotacja na inwestycje w Środowiskowym Domu Samopomocy przy ul. Abramowickiej "Misericordia"</t>
  </si>
  <si>
    <t>wydatki związane z pomocą udzielaną cudzoziemcom posiadającym status uchodźców</t>
  </si>
  <si>
    <t>wydatki związane z pomocą udzielaną repatriantom</t>
  </si>
  <si>
    <t>nagrody Prezydenta m. Lublina i inne dla zawodników i kadry szkoleniowej</t>
  </si>
  <si>
    <t>zajęcia sportowo - rekreacyjne w szkołach</t>
  </si>
  <si>
    <t xml:space="preserve">prowadzenie Ośrodka Wsparcia dla Rodzin z Dzieckiem Niepełnosprawnym </t>
  </si>
  <si>
    <t>Składki na ubezpieczenie zdrowotne opłacane za osoby pobierające niektóre świadczenia z pomocy społecznej</t>
  </si>
  <si>
    <t>koszty funkcjonowania komisji egzaminacyjnych</t>
  </si>
  <si>
    <t>Składki na ubezpieczenie zdrowotne oraz świadczenia dla osób nie objętych obowiązkiem ubezpieczenia zdrowotnego</t>
  </si>
  <si>
    <t>wydatki związane z opłacaniem składek na ubezpieczenie zdrowotne osób bezrobotnych bez prawa do zasiłku</t>
  </si>
  <si>
    <t>Zasiłki i pomoc w naturze oraz składki na ubezpieczenia społeczne</t>
  </si>
  <si>
    <t>składki na ubezpieczenie zdrowotne osób korzystających ze świadczeń pomocy społecznej</t>
  </si>
  <si>
    <t>zakładowy fundusz świadczeń socjalnych dla nauczycieli emerytów i rencistów publicznych placówek oświatowo-wychowawczych</t>
  </si>
  <si>
    <t>pomoc materialna dla młodzieży wiejskiej</t>
  </si>
  <si>
    <t xml:space="preserve">dotacje dla przedszkoli publicznych i niepublicznych  </t>
  </si>
  <si>
    <t>dotacje dla niepublicznych ośrodków szkolno-wychowawczych</t>
  </si>
  <si>
    <t>dożywianie uczniów w szkołach</t>
  </si>
  <si>
    <t>zakładowy fundusz świadczeń socjalnych dla nauczycieli emerytów i rencistów publicznych szkół i placówek oświatowo-wychowawczych</t>
  </si>
  <si>
    <t>dotacje dla publicznych i niepublicznych szkół zawodowych</t>
  </si>
  <si>
    <t>Licea ogólnokształcące specjalne</t>
  </si>
  <si>
    <t xml:space="preserve">dotacje dla publicznych i niepublicznych liceów </t>
  </si>
  <si>
    <t>Licea ogólnokształcące</t>
  </si>
  <si>
    <t>wydatki związane z akcją "Bezpieczna droga"</t>
  </si>
  <si>
    <t>upowszechnianie turystyki i krajoznawstwa</t>
  </si>
  <si>
    <t>rezerwa na uruchomienie od 1 września 2002 roku szkół ponadgimnazjalnych (liceów profilowanych i szkół zawodowych), Zespołu Szkół Nr 5, Szkoły Podstawowej na Felinie</t>
  </si>
  <si>
    <t>wydatki związane z utrzymaniem zespołu do spraw orzekania 
o stopniu niepełnosprawności</t>
  </si>
  <si>
    <t>zadania realizowane w ramach Gminnego Programu Profilaktyki 
i Rozwiązywania Problemów Alkoholowych</t>
  </si>
  <si>
    <t xml:space="preserve">wydatki związane z obsługą emisji obligacji komunalnych </t>
  </si>
  <si>
    <t xml:space="preserve">Zasiłki i pomoc w naturze oraz składki na ubezpieczenia społeczne </t>
  </si>
  <si>
    <t>pomoc osobom niepełnosprawnym</t>
  </si>
  <si>
    <t>Wydatki na zadania realizowane na podstawie porozumień i umów</t>
  </si>
  <si>
    <t>utworzenie filii</t>
  </si>
  <si>
    <t>wydatki związane z oświetleniem dróg krajowych, wojewódzkich i powiatowych</t>
  </si>
  <si>
    <t>wg uchwały 
budżetowej</t>
  </si>
  <si>
    <t xml:space="preserve">na 2002 rok </t>
  </si>
  <si>
    <t>po zmianach</t>
  </si>
  <si>
    <t xml:space="preserve">Wykonanie </t>
  </si>
  <si>
    <t>na</t>
  </si>
  <si>
    <t>Dokształcanie i doskonalenie nauczycieli</t>
  </si>
  <si>
    <t>dokształcanie i doskonalenie zawodowe nauczycieli</t>
  </si>
  <si>
    <t>zakup świadczeń zdrowotnych</t>
  </si>
  <si>
    <t>przeciwdziałanie bezrobociu i aktywizacja lokalnego rynku pracy</t>
  </si>
  <si>
    <t>Pomoc dla repatriantów</t>
  </si>
  <si>
    <t xml:space="preserve">Wydatki </t>
  </si>
  <si>
    <t>wydatki związane z funkcjonowaniem jednostek pomocniczych miasta</t>
  </si>
  <si>
    <t>dotacja na sfinansowanie zakładowego funduszu świadczeń socjalnych dla nauczycieli emerytów i rencistów</t>
  </si>
  <si>
    <t>Izby wytrzeźwień</t>
  </si>
  <si>
    <t>wydatki związane z likwidacją Izby Wytrzeźwień</t>
  </si>
  <si>
    <t>w złotych</t>
  </si>
  <si>
    <t>6:5</t>
  </si>
  <si>
    <t>ogłoszenia prasowe i inne</t>
  </si>
  <si>
    <t>utrzymanie stołówek szkolnych, z tego:</t>
  </si>
  <si>
    <t>eksploatacja bieżąca i konserwacja zdrojów ulicznych, zbiorników p.poż. i punktów szybkiego napełniania wody, zabezpieczenie ujęcia wodnego</t>
  </si>
  <si>
    <t>rewaloryzacja zabytków, z tego:</t>
  </si>
  <si>
    <t>utrzymanie Środowiskowego Domu Samopomocy, z tego:</t>
  </si>
  <si>
    <t>dotacja do działalności Ośrodka "Brama Grodzka - Teatr NN"</t>
  </si>
  <si>
    <t>dotacja do działalności Zespołu Pieśni i Tańca "Lublin" im. W. Kaniorowej</t>
  </si>
  <si>
    <t xml:space="preserve">wydatki związane z przygotowaniem i przeprowadzeniem Narodowego Spisu Powszechnego Ludności, Mieszkań i Powszechnego Spisu Rolnego </t>
  </si>
  <si>
    <t>sfinansowanie wydatków związanych z przygotowaniem i przeprowadzeniem poboru do wojska</t>
  </si>
  <si>
    <t>organizacja wypoczynku letniego i zimowego dla dzieci i młodzieży</t>
  </si>
  <si>
    <t>Kolonie i obozy oraz inne formy wypoczynku dzieci i młodzieży szkolnej</t>
  </si>
  <si>
    <t xml:space="preserve">fundusz świadczeń socjalnych dla nauczycieli emerytów i rencistów byłych pracowników placówek opiekuńczo-wychowawczych </t>
  </si>
  <si>
    <t>Urzędy naczelnych organów władzy państwowej, kontroli i ochrony prawa 
oraz sądownictwa</t>
  </si>
  <si>
    <t>Urzędy naczelnych organów władzy państwowej, kontroli i ochrony prawa</t>
  </si>
  <si>
    <t>dotacja na prowadzenie Środowiskowego Domu Samopomocy "Roztocze" 
przy ul. Wallenroda</t>
  </si>
  <si>
    <t>wydatki związane z opłacaniem składek na ubezpieczenie zdrowotne uczniów 
i wychowanków placówek opiekuńczo-wychowawczych</t>
  </si>
  <si>
    <t xml:space="preserve">31 grudnia
2002 roku </t>
  </si>
  <si>
    <t>program działań osłonowych i restrukturyzacji zatrudnienia</t>
  </si>
  <si>
    <t>oświetlenie dróg krajowych, wojewódzkich i powiatowych</t>
  </si>
  <si>
    <t>dofinansowanie remontu toru kartingowego</t>
  </si>
  <si>
    <t>Urzędy naczelnych organów władzy państwowej, kontroli i ochrony prawa oraz sądownictwa</t>
  </si>
  <si>
    <t>Wybory do rad gmin, rad powiatów i sejmików województw oraz referenda gminne, powiatowe i wojewódzkie</t>
  </si>
  <si>
    <t xml:space="preserve">wydatki związane z udziałem w pilotażu obsługi informatycznej obwodowych komisji wyborczych </t>
  </si>
  <si>
    <t>wydatki związane z realizacją programów osłonowych dla osób z zaburzeniami psychicznymi</t>
  </si>
  <si>
    <t>wydatki związane z przygotowaniem i przeprowadzeniem wyborów samorządowych</t>
  </si>
  <si>
    <t>dotacja na prowadzenie Środowiskowego Domu Samopomocy "Roztocze"</t>
  </si>
  <si>
    <t>dotacja na zakupy inwestycyjne w Środowiskowym Domu Samopomocy "Roztocze"</t>
  </si>
  <si>
    <t>wydatki związane z realizacją programu "Wyprawka szkolna"</t>
  </si>
  <si>
    <t>01000</t>
  </si>
  <si>
    <t>Integracja z Unią Europejską</t>
  </si>
  <si>
    <t>wydatki Miejskiego Inspektoratu Weterynarii związane z rocznymi przeglądami prac restrukturyzacyjnych w zakładach deklarujących dostosowanie się do wymogów Unii Europejskiej</t>
  </si>
  <si>
    <t>01022</t>
  </si>
  <si>
    <t>Zwalczanie chorób zakaźnych zwierząt oraz badania monitoringowe pozostałości chemicznych i biologicznych w tkankach zwierząt i produktach pochodzenia zwierzęcego</t>
  </si>
  <si>
    <t>wydatki związane ze zwalczaniem chorób zakaźnych zwierząt</t>
  </si>
  <si>
    <t>dotacja na zakupy inwestycyjne w Środowiskowym Domu Samopomocy "Roztocze" przy ul. Wallenroda</t>
  </si>
  <si>
    <t>odszkodowania</t>
  </si>
  <si>
    <t>w tym środki na prace specjalistyczne i konserwatorskie w budynkach mieszkalnych w obrębie Starego Miasta - 99.823 zł</t>
  </si>
  <si>
    <t>koszty przeprowadzek i przechowywania rzeczy osób eksmitowanych oraz zakwaterowania osób poszkodowanych w wypadkach losowych</t>
  </si>
  <si>
    <t>działalność w ramach Związku Transgranicznego "Euroregion Bug"</t>
  </si>
  <si>
    <t>dofinansowanie działań na rzecz utrzymania bezpieczeństwa w mieście</t>
  </si>
  <si>
    <t>wydatki związane z utrzymaniem zespołu do spraw orzekania o stopniu 
niepełnosprawności</t>
  </si>
  <si>
    <t>Rady Miasta Lublin</t>
  </si>
  <si>
    <t>wydatki związane z funkcjonowaniem Rady Miasta</t>
  </si>
  <si>
    <t xml:space="preserve">realizacja zadań wynikających z uchwalonej przez Radę Miasta strategii działań na rzecz osób niepełnosprawnych </t>
  </si>
  <si>
    <t xml:space="preserve">odsetki od pożyczek i kredytów </t>
  </si>
  <si>
    <t>do uchwały Nr 143/VI/2003</t>
  </si>
  <si>
    <t>z dnia 24 kwietnia 2003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</si>
</sst>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0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hair"/>
    </border>
    <border>
      <left style="thin"/>
      <right style="thin"/>
      <top style="hair"/>
      <bottom style="dotted"/>
    </border>
    <border>
      <left style="thin"/>
      <right style="thin"/>
      <top style="thin"/>
      <bottom style="dashed"/>
    </border>
    <border>
      <left style="thin"/>
      <right style="thin"/>
      <top style="double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10" fontId="0" fillId="0" borderId="4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10" fontId="0" fillId="0" borderId="0" xfId="0" applyNumberFormat="1" applyFont="1" applyAlignment="1">
      <alignment horizontal="center"/>
    </xf>
    <xf numFmtId="0" fontId="0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 vertical="center"/>
    </xf>
    <xf numFmtId="10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 vertical="center"/>
    </xf>
    <xf numFmtId="10" fontId="1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 wrapText="1"/>
    </xf>
    <xf numFmtId="20" fontId="1" fillId="0" borderId="7" xfId="0" applyNumberFormat="1" applyFont="1" applyBorder="1" applyAlignment="1" quotePrefix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10" fontId="1" fillId="0" borderId="10" xfId="0" applyNumberFormat="1" applyFont="1" applyBorder="1" applyAlignment="1">
      <alignment horizontal="center"/>
    </xf>
    <xf numFmtId="0" fontId="1" fillId="3" borderId="11" xfId="0" applyFont="1" applyFill="1" applyBorder="1" applyAlignment="1">
      <alignment horizontal="right"/>
    </xf>
    <xf numFmtId="0" fontId="1" fillId="3" borderId="1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10" fontId="1" fillId="3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1" xfId="0" applyFont="1" applyBorder="1" applyAlignment="1" quotePrefix="1">
      <alignment horizontal="right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10" fontId="1" fillId="0" borderId="11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11" xfId="0" applyFont="1" applyBorder="1" applyAlignment="1">
      <alignment wrapText="1"/>
    </xf>
    <xf numFmtId="3" fontId="0" fillId="0" borderId="11" xfId="0" applyNumberFormat="1" applyFont="1" applyBorder="1" applyAlignment="1">
      <alignment/>
    </xf>
    <xf numFmtId="10" fontId="0" fillId="0" borderId="11" xfId="0" applyNumberFormat="1" applyFont="1" applyBorder="1" applyAlignment="1">
      <alignment horizontal="center"/>
    </xf>
    <xf numFmtId="0" fontId="1" fillId="3" borderId="11" xfId="0" applyFont="1" applyFill="1" applyBorder="1" applyAlignment="1" quotePrefix="1">
      <alignment horizontal="right"/>
    </xf>
    <xf numFmtId="3" fontId="1" fillId="3" borderId="12" xfId="0" applyNumberFormat="1" applyFont="1" applyFill="1" applyBorder="1" applyAlignment="1">
      <alignment/>
    </xf>
    <xf numFmtId="10" fontId="1" fillId="3" borderId="12" xfId="0" applyNumberFormat="1" applyFont="1" applyFill="1" applyBorder="1" applyAlignment="1">
      <alignment horizontal="center"/>
    </xf>
    <xf numFmtId="3" fontId="1" fillId="0" borderId="13" xfId="0" applyNumberFormat="1" applyFont="1" applyBorder="1" applyAlignment="1">
      <alignment/>
    </xf>
    <xf numFmtId="10" fontId="1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wrapText="1"/>
    </xf>
    <xf numFmtId="3" fontId="0" fillId="0" borderId="15" xfId="0" applyNumberFormat="1" applyFont="1" applyBorder="1" applyAlignment="1">
      <alignment/>
    </xf>
    <xf numFmtId="10" fontId="0" fillId="0" borderId="15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6" xfId="0" applyFont="1" applyBorder="1" applyAlignment="1">
      <alignment wrapText="1"/>
    </xf>
    <xf numFmtId="3" fontId="0" fillId="0" borderId="17" xfId="0" applyNumberFormat="1" applyFont="1" applyBorder="1" applyAlignment="1">
      <alignment/>
    </xf>
    <xf numFmtId="0" fontId="3" fillId="3" borderId="11" xfId="0" applyFont="1" applyFill="1" applyBorder="1" applyAlignment="1">
      <alignment/>
    </xf>
    <xf numFmtId="0" fontId="1" fillId="3" borderId="11" xfId="0" applyFont="1" applyFill="1" applyBorder="1" applyAlignment="1">
      <alignment wrapText="1"/>
    </xf>
    <xf numFmtId="3" fontId="1" fillId="3" borderId="11" xfId="0" applyNumberFormat="1" applyFont="1" applyFill="1" applyBorder="1" applyAlignment="1">
      <alignment/>
    </xf>
    <xf numFmtId="10" fontId="1" fillId="3" borderId="11" xfId="0" applyNumberFormat="1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3" fontId="0" fillId="0" borderId="19" xfId="0" applyNumberFormat="1" applyFont="1" applyBorder="1" applyAlignment="1">
      <alignment/>
    </xf>
    <xf numFmtId="10" fontId="0" fillId="0" borderId="19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10" fontId="0" fillId="0" borderId="16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 horizontal="center"/>
    </xf>
    <xf numFmtId="0" fontId="0" fillId="0" borderId="19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3" xfId="0" applyNumberFormat="1" applyFont="1" applyBorder="1" applyAlignment="1">
      <alignment/>
    </xf>
    <xf numFmtId="10" fontId="0" fillId="0" borderId="3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10" fontId="2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3" fontId="0" fillId="0" borderId="14" xfId="0" applyNumberFormat="1" applyFont="1" applyBorder="1" applyAlignment="1">
      <alignment/>
    </xf>
    <xf numFmtId="10" fontId="0" fillId="0" borderId="14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3" fontId="2" fillId="0" borderId="20" xfId="0" applyNumberFormat="1" applyFont="1" applyBorder="1" applyAlignment="1">
      <alignment/>
    </xf>
    <xf numFmtId="10" fontId="2" fillId="0" borderId="20" xfId="0" applyNumberFormat="1" applyFont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wrapText="1"/>
    </xf>
    <xf numFmtId="10" fontId="0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8" xfId="0" applyFont="1" applyBorder="1" applyAlignment="1">
      <alignment/>
    </xf>
    <xf numFmtId="0" fontId="0" fillId="0" borderId="21" xfId="0" applyFont="1" applyBorder="1" applyAlignment="1">
      <alignment wrapText="1"/>
    </xf>
    <xf numFmtId="3" fontId="0" fillId="0" borderId="21" xfId="0" applyNumberFormat="1" applyFont="1" applyBorder="1" applyAlignment="1">
      <alignment/>
    </xf>
    <xf numFmtId="10" fontId="0" fillId="0" borderId="21" xfId="0" applyNumberFormat="1" applyFont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10" fontId="1" fillId="2" borderId="1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3" fontId="0" fillId="2" borderId="15" xfId="0" applyNumberFormat="1" applyFont="1" applyFill="1" applyBorder="1" applyAlignment="1">
      <alignment/>
    </xf>
    <xf numFmtId="10" fontId="0" fillId="2" borderId="15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3" fontId="0" fillId="2" borderId="19" xfId="0" applyNumberFormat="1" applyFont="1" applyFill="1" applyBorder="1" applyAlignment="1">
      <alignment/>
    </xf>
    <xf numFmtId="10" fontId="0" fillId="2" borderId="19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10" fontId="0" fillId="2" borderId="3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3" fontId="0" fillId="2" borderId="16" xfId="0" applyNumberFormat="1" applyFont="1" applyFill="1" applyBorder="1" applyAlignment="1">
      <alignment/>
    </xf>
    <xf numFmtId="10" fontId="0" fillId="2" borderId="16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wrapText="1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0" fontId="2" fillId="0" borderId="19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10" fontId="2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/>
    </xf>
    <xf numFmtId="10" fontId="1" fillId="0" borderId="3" xfId="0" applyNumberFormat="1" applyFont="1" applyBorder="1" applyAlignment="1">
      <alignment horizontal="center"/>
    </xf>
    <xf numFmtId="3" fontId="1" fillId="3" borderId="1" xfId="0" applyNumberFormat="1" applyFont="1" applyFill="1" applyBorder="1" applyAlignment="1">
      <alignment wrapText="1"/>
    </xf>
    <xf numFmtId="10" fontId="1" fillId="3" borderId="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10" fontId="3" fillId="0" borderId="1" xfId="0" applyNumberFormat="1" applyFont="1" applyBorder="1" applyAlignment="1">
      <alignment horizontal="center"/>
    </xf>
    <xf numFmtId="0" fontId="0" fillId="2" borderId="18" xfId="0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10" fontId="0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vertical="top"/>
    </xf>
    <xf numFmtId="0" fontId="0" fillId="0" borderId="22" xfId="0" applyFont="1" applyBorder="1" applyAlignment="1">
      <alignment wrapText="1"/>
    </xf>
    <xf numFmtId="3" fontId="0" fillId="0" borderId="22" xfId="0" applyNumberFormat="1" applyFont="1" applyBorder="1" applyAlignment="1">
      <alignment/>
    </xf>
    <xf numFmtId="10" fontId="0" fillId="0" borderId="22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49" fontId="1" fillId="3" borderId="1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0" fontId="1" fillId="2" borderId="11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2" borderId="15" xfId="0" applyFont="1" applyFill="1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right"/>
    </xf>
    <xf numFmtId="10" fontId="4" fillId="0" borderId="23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1" fillId="0" borderId="7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0" fillId="0" borderId="24" xfId="0" applyFont="1" applyBorder="1" applyAlignment="1">
      <alignment wrapText="1"/>
    </xf>
    <xf numFmtId="3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2" borderId="11" xfId="0" applyFont="1" applyFill="1" applyBorder="1" applyAlignment="1">
      <alignment wrapText="1"/>
    </xf>
    <xf numFmtId="0" fontId="0" fillId="0" borderId="25" xfId="0" applyFont="1" applyBorder="1" applyAlignment="1">
      <alignment wrapText="1"/>
    </xf>
    <xf numFmtId="3" fontId="0" fillId="0" borderId="25" xfId="0" applyNumberFormat="1" applyFont="1" applyBorder="1" applyAlignment="1">
      <alignment/>
    </xf>
    <xf numFmtId="10" fontId="0" fillId="0" borderId="25" xfId="0" applyNumberFormat="1" applyFont="1" applyBorder="1" applyAlignment="1">
      <alignment horizontal="center"/>
    </xf>
    <xf numFmtId="49" fontId="1" fillId="0" borderId="11" xfId="0" applyNumberFormat="1" applyFont="1" applyBorder="1" applyAlignment="1" quotePrefix="1">
      <alignment horizontal="right"/>
    </xf>
    <xf numFmtId="0" fontId="0" fillId="0" borderId="26" xfId="0" applyFont="1" applyBorder="1" applyAlignment="1">
      <alignment/>
    </xf>
    <xf numFmtId="3" fontId="0" fillId="0" borderId="26" xfId="0" applyNumberFormat="1" applyFont="1" applyBorder="1" applyAlignment="1">
      <alignment/>
    </xf>
    <xf numFmtId="10" fontId="0" fillId="0" borderId="26" xfId="0" applyNumberFormat="1" applyFont="1" applyBorder="1" applyAlignment="1">
      <alignment horizontal="center"/>
    </xf>
    <xf numFmtId="10" fontId="0" fillId="0" borderId="24" xfId="0" applyNumberFormat="1" applyFont="1" applyBorder="1" applyAlignment="1">
      <alignment horizontal="center"/>
    </xf>
    <xf numFmtId="0" fontId="0" fillId="0" borderId="18" xfId="0" applyFont="1" applyBorder="1" applyAlignment="1">
      <alignment wrapText="1"/>
    </xf>
    <xf numFmtId="3" fontId="0" fillId="0" borderId="18" xfId="0" applyNumberFormat="1" applyFont="1" applyBorder="1" applyAlignment="1">
      <alignment/>
    </xf>
    <xf numFmtId="10" fontId="0" fillId="0" borderId="18" xfId="0" applyNumberFormat="1" applyFont="1" applyBorder="1" applyAlignment="1">
      <alignment horizontal="center"/>
    </xf>
    <xf numFmtId="0" fontId="0" fillId="0" borderId="26" xfId="0" applyFont="1" applyBorder="1" applyAlignment="1">
      <alignment wrapText="1"/>
    </xf>
    <xf numFmtId="0" fontId="2" fillId="0" borderId="27" xfId="0" applyFont="1" applyBorder="1" applyAlignment="1">
      <alignment/>
    </xf>
    <xf numFmtId="3" fontId="2" fillId="0" borderId="27" xfId="0" applyNumberFormat="1" applyFont="1" applyBorder="1" applyAlignment="1">
      <alignment/>
    </xf>
    <xf numFmtId="10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3" fontId="2" fillId="0" borderId="28" xfId="0" applyNumberFormat="1" applyFont="1" applyBorder="1" applyAlignment="1">
      <alignment/>
    </xf>
    <xf numFmtId="10" fontId="2" fillId="0" borderId="28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10" fontId="2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22</xdr:row>
      <xdr:rowOff>0</xdr:rowOff>
    </xdr:from>
    <xdr:to>
      <xdr:col>1</xdr:col>
      <xdr:colOff>523875</xdr:colOff>
      <xdr:row>22</xdr:row>
      <xdr:rowOff>0</xdr:rowOff>
    </xdr:to>
    <xdr:sp>
      <xdr:nvSpPr>
        <xdr:cNvPr id="1" name="Arc 1"/>
        <xdr:cNvSpPr>
          <a:spLocks/>
        </xdr:cNvSpPr>
      </xdr:nvSpPr>
      <xdr:spPr>
        <a:xfrm>
          <a:off x="1114425" y="527685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666750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1257300" y="527685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9"/>
  <sheetViews>
    <sheetView tabSelected="1" zoomScale="70" zoomScaleNormal="70" workbookViewId="0" topLeftCell="A1">
      <selection activeCell="C21" sqref="C21"/>
    </sheetView>
  </sheetViews>
  <sheetFormatPr defaultColWidth="9.00390625" defaultRowHeight="12.75"/>
  <cols>
    <col min="1" max="1" width="7.75390625" style="1" customWidth="1"/>
    <col min="2" max="2" width="8.75390625" style="1" customWidth="1"/>
    <col min="3" max="3" width="73.75390625" style="1" customWidth="1"/>
    <col min="4" max="6" width="18.75390625" style="12" customWidth="1"/>
    <col min="7" max="7" width="12.75390625" style="15" customWidth="1"/>
    <col min="8" max="8" width="12.75390625" style="1" bestFit="1" customWidth="1"/>
    <col min="9" max="9" width="13.00390625" style="1" customWidth="1"/>
    <col min="10" max="10" width="12.75390625" style="1" bestFit="1" customWidth="1"/>
    <col min="11" max="16384" width="9.125" style="1" customWidth="1"/>
  </cols>
  <sheetData>
    <row r="1" ht="16.5" customHeight="1">
      <c r="F1" s="163" t="s">
        <v>101</v>
      </c>
    </row>
    <row r="2" ht="19.5" customHeight="1">
      <c r="F2" s="163" t="s">
        <v>318</v>
      </c>
    </row>
    <row r="3" spans="3:6" ht="19.5" customHeight="1">
      <c r="C3" s="160" t="s">
        <v>266</v>
      </c>
      <c r="F3" s="163" t="s">
        <v>314</v>
      </c>
    </row>
    <row r="4" spans="3:6" ht="19.5" customHeight="1">
      <c r="C4" s="9"/>
      <c r="F4" s="163" t="s">
        <v>319</v>
      </c>
    </row>
    <row r="5" ht="18.75" customHeight="1" thickBot="1">
      <c r="G5" s="15" t="s">
        <v>271</v>
      </c>
    </row>
    <row r="6" spans="1:7" ht="15" customHeight="1" thickTop="1">
      <c r="A6" s="16"/>
      <c r="B6" s="16"/>
      <c r="C6" s="17"/>
      <c r="D6" s="18" t="s">
        <v>7</v>
      </c>
      <c r="E6" s="18" t="s">
        <v>7</v>
      </c>
      <c r="F6" s="162" t="s">
        <v>259</v>
      </c>
      <c r="G6" s="19"/>
    </row>
    <row r="7" spans="1:7" ht="15" customHeight="1">
      <c r="A7" s="20" t="s">
        <v>173</v>
      </c>
      <c r="B7" s="20" t="s">
        <v>2</v>
      </c>
      <c r="C7" s="21" t="s">
        <v>0</v>
      </c>
      <c r="D7" s="22" t="s">
        <v>188</v>
      </c>
      <c r="E7" s="22" t="s">
        <v>257</v>
      </c>
      <c r="F7" s="22" t="s">
        <v>260</v>
      </c>
      <c r="G7" s="23" t="s">
        <v>1</v>
      </c>
    </row>
    <row r="8" spans="1:7" ht="26.25" customHeight="1" thickBot="1">
      <c r="A8" s="24"/>
      <c r="C8" s="25" t="s">
        <v>100</v>
      </c>
      <c r="D8" s="26" t="s">
        <v>256</v>
      </c>
      <c r="E8" s="161" t="s">
        <v>258</v>
      </c>
      <c r="F8" s="26" t="s">
        <v>289</v>
      </c>
      <c r="G8" s="27" t="s">
        <v>272</v>
      </c>
    </row>
    <row r="9" spans="1:7" ht="14.25" customHeight="1" thickBot="1" thickTop="1">
      <c r="A9" s="28">
        <v>1</v>
      </c>
      <c r="B9" s="28">
        <v>2</v>
      </c>
      <c r="C9" s="28">
        <v>3</v>
      </c>
      <c r="D9" s="29">
        <v>4</v>
      </c>
      <c r="E9" s="29">
        <v>5</v>
      </c>
      <c r="F9" s="29">
        <v>6</v>
      </c>
      <c r="G9" s="30">
        <v>7</v>
      </c>
    </row>
    <row r="10" spans="1:10" ht="24.75" customHeight="1" thickBot="1" thickTop="1">
      <c r="A10" s="3"/>
      <c r="B10" s="3"/>
      <c r="C10" s="157" t="s">
        <v>219</v>
      </c>
      <c r="D10" s="158">
        <f>D12+D391+D414</f>
        <v>702154811</v>
      </c>
      <c r="E10" s="158">
        <f>E12+E391+E414</f>
        <v>729547096</v>
      </c>
      <c r="F10" s="158">
        <f>F12+F391+F414</f>
        <v>704353897</v>
      </c>
      <c r="G10" s="159">
        <f>F10/E10</f>
        <v>0.9654673438656248</v>
      </c>
      <c r="H10" s="12">
        <f>E10-D10</f>
        <v>27392285</v>
      </c>
      <c r="J10" s="12"/>
    </row>
    <row r="11" spans="1:7" ht="19.5" customHeight="1">
      <c r="A11" s="4"/>
      <c r="B11" s="4"/>
      <c r="C11" s="6" t="s">
        <v>8</v>
      </c>
      <c r="D11" s="5"/>
      <c r="E11" s="5"/>
      <c r="F11" s="5"/>
      <c r="G11" s="13"/>
    </row>
    <row r="12" spans="1:10" ht="19.5" customHeight="1" thickBot="1">
      <c r="A12" s="2"/>
      <c r="B12" s="2"/>
      <c r="C12" s="31" t="s">
        <v>9</v>
      </c>
      <c r="D12" s="32">
        <f>D19+D23+D41+D47+D60+D73+D89+D102+D107+D112+D184+D202+D260+D319+D353+D378+D13+D16</f>
        <v>596632891</v>
      </c>
      <c r="E12" s="32">
        <f>E19+E23+E41+E47+E60+E73+E89+E102+E107+E112+E184+E202+E260+E319+E353+E378+E13+E16</f>
        <v>618642369</v>
      </c>
      <c r="F12" s="32">
        <f>F19+F23+F41+F47+F60+F73+F89+F102+F107+F112+F184+F202+F260+F319+F353+F378+F13+F16</f>
        <v>594120493</v>
      </c>
      <c r="G12" s="33">
        <f aca="true" t="shared" si="0" ref="G12:G70">F12/E12</f>
        <v>0.9603617902219691</v>
      </c>
      <c r="H12" s="12">
        <f>E12-D12</f>
        <v>22009478</v>
      </c>
      <c r="J12" s="12"/>
    </row>
    <row r="13" spans="1:7" ht="18.75" customHeight="1" thickTop="1">
      <c r="A13" s="34" t="s">
        <v>83</v>
      </c>
      <c r="B13" s="35"/>
      <c r="C13" s="36" t="s">
        <v>84</v>
      </c>
      <c r="D13" s="37">
        <f aca="true" t="shared" si="1" ref="D13:F14">D14</f>
        <v>10000</v>
      </c>
      <c r="E13" s="37">
        <f t="shared" si="1"/>
        <v>10000</v>
      </c>
      <c r="F13" s="37">
        <f t="shared" si="1"/>
        <v>10000</v>
      </c>
      <c r="G13" s="38">
        <f t="shared" si="0"/>
        <v>1</v>
      </c>
    </row>
    <row r="14" spans="1:7" s="9" customFormat="1" ht="18.75" customHeight="1">
      <c r="A14" s="39"/>
      <c r="B14" s="40" t="s">
        <v>193</v>
      </c>
      <c r="C14" s="41" t="s">
        <v>194</v>
      </c>
      <c r="D14" s="42">
        <f t="shared" si="1"/>
        <v>10000</v>
      </c>
      <c r="E14" s="42">
        <f t="shared" si="1"/>
        <v>10000</v>
      </c>
      <c r="F14" s="42">
        <f t="shared" si="1"/>
        <v>10000</v>
      </c>
      <c r="G14" s="43">
        <f t="shared" si="0"/>
        <v>1</v>
      </c>
    </row>
    <row r="15" spans="1:7" s="10" customFormat="1" ht="18.75" customHeight="1">
      <c r="A15" s="44"/>
      <c r="B15" s="44"/>
      <c r="C15" s="45" t="s">
        <v>195</v>
      </c>
      <c r="D15" s="46">
        <v>10000</v>
      </c>
      <c r="E15" s="46">
        <v>10000</v>
      </c>
      <c r="F15" s="46">
        <v>10000</v>
      </c>
      <c r="G15" s="47">
        <f t="shared" si="0"/>
        <v>1</v>
      </c>
    </row>
    <row r="16" spans="1:7" ht="18.75" customHeight="1">
      <c r="A16" s="48" t="s">
        <v>89</v>
      </c>
      <c r="B16" s="35"/>
      <c r="C16" s="36" t="s">
        <v>90</v>
      </c>
      <c r="D16" s="37">
        <f aca="true" t="shared" si="2" ref="D16:F17">D17</f>
        <v>3000</v>
      </c>
      <c r="E16" s="37">
        <f t="shared" si="2"/>
        <v>3000</v>
      </c>
      <c r="F16" s="37">
        <f t="shared" si="2"/>
        <v>3000</v>
      </c>
      <c r="G16" s="38">
        <f t="shared" si="0"/>
        <v>1</v>
      </c>
    </row>
    <row r="17" spans="1:7" s="9" customFormat="1" ht="18.75" customHeight="1">
      <c r="A17" s="39"/>
      <c r="B17" s="40" t="s">
        <v>187</v>
      </c>
      <c r="C17" s="41" t="s">
        <v>204</v>
      </c>
      <c r="D17" s="42">
        <f t="shared" si="2"/>
        <v>3000</v>
      </c>
      <c r="E17" s="42">
        <f t="shared" si="2"/>
        <v>3000</v>
      </c>
      <c r="F17" s="42">
        <f t="shared" si="2"/>
        <v>3000</v>
      </c>
      <c r="G17" s="43">
        <f t="shared" si="0"/>
        <v>1</v>
      </c>
    </row>
    <row r="18" spans="1:7" s="10" customFormat="1" ht="18.75" customHeight="1">
      <c r="A18" s="44"/>
      <c r="B18" s="44"/>
      <c r="C18" s="45" t="s">
        <v>91</v>
      </c>
      <c r="D18" s="46">
        <v>3000</v>
      </c>
      <c r="E18" s="46">
        <v>3000</v>
      </c>
      <c r="F18" s="46">
        <v>3000</v>
      </c>
      <c r="G18" s="47">
        <f t="shared" si="0"/>
        <v>1</v>
      </c>
    </row>
    <row r="19" spans="1:7" ht="18.75" customHeight="1">
      <c r="A19" s="35">
        <v>500</v>
      </c>
      <c r="B19" s="35"/>
      <c r="C19" s="36" t="s">
        <v>6</v>
      </c>
      <c r="D19" s="49">
        <f>D20</f>
        <v>35000</v>
      </c>
      <c r="E19" s="49">
        <f>E20</f>
        <v>35000</v>
      </c>
      <c r="F19" s="49">
        <f>F20</f>
        <v>4464</v>
      </c>
      <c r="G19" s="50">
        <f t="shared" si="0"/>
        <v>0.12754285714285715</v>
      </c>
    </row>
    <row r="20" spans="1:7" s="9" customFormat="1" ht="18.75" customHeight="1">
      <c r="A20" s="39"/>
      <c r="B20" s="41">
        <v>50095</v>
      </c>
      <c r="C20" s="41" t="s">
        <v>3</v>
      </c>
      <c r="D20" s="51">
        <f>SUM(D21:D22)</f>
        <v>35000</v>
      </c>
      <c r="E20" s="51">
        <f>SUM(E21:E22)</f>
        <v>35000</v>
      </c>
      <c r="F20" s="51">
        <f>SUM(F21:F22)</f>
        <v>4464</v>
      </c>
      <c r="G20" s="52">
        <f t="shared" si="0"/>
        <v>0.12754285714285715</v>
      </c>
    </row>
    <row r="21" spans="1:7" s="10" customFormat="1" ht="18.75" customHeight="1">
      <c r="A21" s="44"/>
      <c r="B21" s="44"/>
      <c r="C21" s="53" t="s">
        <v>4</v>
      </c>
      <c r="D21" s="54">
        <v>15000</v>
      </c>
      <c r="E21" s="54">
        <v>15000</v>
      </c>
      <c r="F21" s="54">
        <v>4464</v>
      </c>
      <c r="G21" s="55">
        <f t="shared" si="0"/>
        <v>0.2976</v>
      </c>
    </row>
    <row r="22" spans="1:7" s="10" customFormat="1" ht="18.75" customHeight="1">
      <c r="A22" s="56"/>
      <c r="B22" s="56"/>
      <c r="C22" s="57" t="s">
        <v>5</v>
      </c>
      <c r="D22" s="58">
        <v>20000</v>
      </c>
      <c r="E22" s="58">
        <v>20000</v>
      </c>
      <c r="F22" s="58"/>
      <c r="G22" s="78"/>
    </row>
    <row r="23" spans="1:7" ht="18.75" customHeight="1">
      <c r="A23" s="35">
        <v>600</v>
      </c>
      <c r="B23" s="59"/>
      <c r="C23" s="60" t="s">
        <v>196</v>
      </c>
      <c r="D23" s="61">
        <f>D24+D28+D33+D37</f>
        <v>60702870</v>
      </c>
      <c r="E23" s="61">
        <f>E24+E28+E33+E37+E39</f>
        <v>64534034</v>
      </c>
      <c r="F23" s="61">
        <f>F24+F28+F33+F37+F39</f>
        <v>60200251</v>
      </c>
      <c r="G23" s="62">
        <f t="shared" si="0"/>
        <v>0.932845000825456</v>
      </c>
    </row>
    <row r="24" spans="1:7" s="11" customFormat="1" ht="18.75" customHeight="1">
      <c r="A24" s="63"/>
      <c r="B24" s="41">
        <v>60004</v>
      </c>
      <c r="C24" s="41" t="s">
        <v>10</v>
      </c>
      <c r="D24" s="42">
        <f>SUM(D25:D27)</f>
        <v>19037870</v>
      </c>
      <c r="E24" s="42">
        <f>SUM(E25:E27)</f>
        <v>19037870</v>
      </c>
      <c r="F24" s="42">
        <f>SUM(F25:F27)</f>
        <v>16997870</v>
      </c>
      <c r="G24" s="43">
        <f t="shared" si="0"/>
        <v>0.8928451554716993</v>
      </c>
    </row>
    <row r="25" spans="1:7" s="11" customFormat="1" ht="18.75" customHeight="1">
      <c r="A25" s="63"/>
      <c r="B25" s="64"/>
      <c r="C25" s="65" t="s">
        <v>105</v>
      </c>
      <c r="D25" s="54">
        <v>13500000</v>
      </c>
      <c r="E25" s="54">
        <v>13500000</v>
      </c>
      <c r="F25" s="54">
        <v>13500000</v>
      </c>
      <c r="G25" s="55">
        <f t="shared" si="0"/>
        <v>1</v>
      </c>
    </row>
    <row r="26" spans="1:7" s="11" customFormat="1" ht="18.75" customHeight="1">
      <c r="A26" s="63"/>
      <c r="B26" s="63"/>
      <c r="C26" s="66" t="s">
        <v>205</v>
      </c>
      <c r="D26" s="67">
        <v>5497870</v>
      </c>
      <c r="E26" s="67">
        <v>5497870</v>
      </c>
      <c r="F26" s="67">
        <v>3497870</v>
      </c>
      <c r="G26" s="68">
        <f t="shared" si="0"/>
        <v>0.6362227553579841</v>
      </c>
    </row>
    <row r="27" spans="1:7" s="11" customFormat="1" ht="18.75" customHeight="1">
      <c r="A27" s="63"/>
      <c r="B27" s="69"/>
      <c r="C27" s="70" t="s">
        <v>206</v>
      </c>
      <c r="D27" s="71">
        <v>40000</v>
      </c>
      <c r="E27" s="71">
        <v>40000</v>
      </c>
      <c r="F27" s="71"/>
      <c r="G27" s="78"/>
    </row>
    <row r="28" spans="1:7" s="11" customFormat="1" ht="18.75" customHeight="1">
      <c r="A28" s="63"/>
      <c r="B28" s="73">
        <v>60015</v>
      </c>
      <c r="C28" s="73" t="s">
        <v>11</v>
      </c>
      <c r="D28" s="74">
        <f>SUM(D29:D32)</f>
        <v>33825000</v>
      </c>
      <c r="E28" s="74">
        <f>SUM(E29:E32)</f>
        <v>36610542</v>
      </c>
      <c r="F28" s="74">
        <f>SUM(F29:F32)</f>
        <v>35052425</v>
      </c>
      <c r="G28" s="75">
        <f t="shared" si="0"/>
        <v>0.9574407557254957</v>
      </c>
    </row>
    <row r="29" spans="1:7" s="11" customFormat="1" ht="18.75" customHeight="1">
      <c r="A29" s="63"/>
      <c r="B29" s="63"/>
      <c r="C29" s="65" t="s">
        <v>14</v>
      </c>
      <c r="D29" s="54">
        <v>4000000</v>
      </c>
      <c r="E29" s="54">
        <v>4084000</v>
      </c>
      <c r="F29" s="54">
        <v>4026801</v>
      </c>
      <c r="G29" s="55">
        <f t="shared" si="0"/>
        <v>0.9859943682664055</v>
      </c>
    </row>
    <row r="30" spans="1:7" s="11" customFormat="1" ht="18.75" customHeight="1">
      <c r="A30" s="63"/>
      <c r="B30" s="63"/>
      <c r="C30" s="76" t="s">
        <v>106</v>
      </c>
      <c r="D30" s="67">
        <v>50000</v>
      </c>
      <c r="E30" s="67">
        <v>50000</v>
      </c>
      <c r="F30" s="67"/>
      <c r="G30" s="68"/>
    </row>
    <row r="31" spans="1:7" s="11" customFormat="1" ht="18.75" customHeight="1">
      <c r="A31" s="63"/>
      <c r="B31" s="63"/>
      <c r="C31" s="66" t="s">
        <v>13</v>
      </c>
      <c r="D31" s="67">
        <f>2300000-50000</f>
        <v>2250000</v>
      </c>
      <c r="E31" s="67">
        <v>2770000</v>
      </c>
      <c r="F31" s="67">
        <v>2419862</v>
      </c>
      <c r="G31" s="68">
        <f t="shared" si="0"/>
        <v>0.8735963898916967</v>
      </c>
    </row>
    <row r="32" spans="1:7" ht="18.75" customHeight="1">
      <c r="A32" s="63"/>
      <c r="B32" s="69"/>
      <c r="C32" s="69" t="s">
        <v>5</v>
      </c>
      <c r="D32" s="77">
        <v>27525000</v>
      </c>
      <c r="E32" s="77">
        <v>29706542</v>
      </c>
      <c r="F32" s="77">
        <v>28605762</v>
      </c>
      <c r="G32" s="78">
        <f t="shared" si="0"/>
        <v>0.9629448624481436</v>
      </c>
    </row>
    <row r="33" spans="1:7" ht="18.75" customHeight="1">
      <c r="A33" s="63"/>
      <c r="B33" s="73">
        <v>60016</v>
      </c>
      <c r="C33" s="73" t="s">
        <v>12</v>
      </c>
      <c r="D33" s="74">
        <f>SUM(D34:D36)</f>
        <v>7740000</v>
      </c>
      <c r="E33" s="74">
        <f>SUM(E34:E36)</f>
        <v>8695622</v>
      </c>
      <c r="F33" s="74">
        <f>SUM(F34:F36)</f>
        <v>7960170</v>
      </c>
      <c r="G33" s="75">
        <f t="shared" si="0"/>
        <v>0.915422726516861</v>
      </c>
    </row>
    <row r="34" spans="1:7" s="11" customFormat="1" ht="18.75" customHeight="1">
      <c r="A34" s="69"/>
      <c r="B34" s="79"/>
      <c r="C34" s="79" t="s">
        <v>14</v>
      </c>
      <c r="D34" s="46">
        <v>2300000</v>
      </c>
      <c r="E34" s="46">
        <v>2216000</v>
      </c>
      <c r="F34" s="46">
        <v>1980688</v>
      </c>
      <c r="G34" s="47">
        <f t="shared" si="0"/>
        <v>0.8938122743682311</v>
      </c>
    </row>
    <row r="35" spans="1:7" s="11" customFormat="1" ht="18.75" customHeight="1">
      <c r="A35" s="63"/>
      <c r="B35" s="63"/>
      <c r="C35" s="97" t="s">
        <v>13</v>
      </c>
      <c r="D35" s="90">
        <v>1100000</v>
      </c>
      <c r="E35" s="90">
        <v>1220000</v>
      </c>
      <c r="F35" s="90">
        <v>1219859</v>
      </c>
      <c r="G35" s="91">
        <f t="shared" si="0"/>
        <v>0.9998844262295082</v>
      </c>
    </row>
    <row r="36" spans="1:7" s="11" customFormat="1" ht="18.75" customHeight="1">
      <c r="A36" s="63"/>
      <c r="B36" s="69"/>
      <c r="C36" s="70" t="s">
        <v>5</v>
      </c>
      <c r="D36" s="71">
        <v>4340000</v>
      </c>
      <c r="E36" s="71">
        <v>5259622</v>
      </c>
      <c r="F36" s="71">
        <v>4759623</v>
      </c>
      <c r="G36" s="72">
        <f t="shared" si="0"/>
        <v>0.9049363243214056</v>
      </c>
    </row>
    <row r="37" spans="1:7" ht="18.75" customHeight="1">
      <c r="A37" s="63"/>
      <c r="B37" s="73">
        <v>60017</v>
      </c>
      <c r="C37" s="73" t="s">
        <v>197</v>
      </c>
      <c r="D37" s="74">
        <f>D38</f>
        <v>100000</v>
      </c>
      <c r="E37" s="74">
        <f>E38</f>
        <v>100000</v>
      </c>
      <c r="F37" s="74">
        <f>F38</f>
        <v>99786</v>
      </c>
      <c r="G37" s="75">
        <f t="shared" si="0"/>
        <v>0.99786</v>
      </c>
    </row>
    <row r="38" spans="1:7" ht="18.75" customHeight="1">
      <c r="A38" s="63"/>
      <c r="B38" s="79"/>
      <c r="C38" s="79" t="s">
        <v>14</v>
      </c>
      <c r="D38" s="46">
        <v>100000</v>
      </c>
      <c r="E38" s="46">
        <v>100000</v>
      </c>
      <c r="F38" s="46">
        <v>99786</v>
      </c>
      <c r="G38" s="47">
        <f t="shared" si="0"/>
        <v>0.99786</v>
      </c>
    </row>
    <row r="39" spans="1:7" ht="18.75" customHeight="1">
      <c r="A39" s="63"/>
      <c r="B39" s="73">
        <v>60095</v>
      </c>
      <c r="C39" s="73" t="s">
        <v>3</v>
      </c>
      <c r="D39" s="74"/>
      <c r="E39" s="74">
        <f>E40</f>
        <v>90000</v>
      </c>
      <c r="F39" s="74">
        <f>F40</f>
        <v>90000</v>
      </c>
      <c r="G39" s="75">
        <f t="shared" si="0"/>
        <v>1</v>
      </c>
    </row>
    <row r="40" spans="1:7" ht="18.75" customHeight="1">
      <c r="A40" s="69"/>
      <c r="B40" s="79"/>
      <c r="C40" s="79" t="s">
        <v>107</v>
      </c>
      <c r="D40" s="46"/>
      <c r="E40" s="46">
        <v>90000</v>
      </c>
      <c r="F40" s="46">
        <v>90000</v>
      </c>
      <c r="G40" s="47">
        <f t="shared" si="0"/>
        <v>1</v>
      </c>
    </row>
    <row r="41" spans="1:7" ht="18.75" customHeight="1">
      <c r="A41" s="36">
        <v>630</v>
      </c>
      <c r="B41" s="36"/>
      <c r="C41" s="36" t="s">
        <v>15</v>
      </c>
      <c r="D41" s="37">
        <f>D42+D45</f>
        <v>180000</v>
      </c>
      <c r="E41" s="37">
        <f>E42+E45</f>
        <v>180000</v>
      </c>
      <c r="F41" s="37">
        <f>F42+F45</f>
        <v>179500</v>
      </c>
      <c r="G41" s="38">
        <f t="shared" si="0"/>
        <v>0.9972222222222222</v>
      </c>
    </row>
    <row r="42" spans="1:7" ht="18.75" customHeight="1">
      <c r="A42" s="63"/>
      <c r="B42" s="41">
        <v>63001</v>
      </c>
      <c r="C42" s="41" t="s">
        <v>16</v>
      </c>
      <c r="D42" s="42">
        <f>D43</f>
        <v>130000</v>
      </c>
      <c r="E42" s="42">
        <f>E43</f>
        <v>130000</v>
      </c>
      <c r="F42" s="42">
        <f>F43</f>
        <v>130000</v>
      </c>
      <c r="G42" s="43">
        <f t="shared" si="0"/>
        <v>1</v>
      </c>
    </row>
    <row r="43" spans="1:7" ht="18.75" customHeight="1">
      <c r="A43" s="63"/>
      <c r="B43" s="63"/>
      <c r="C43" s="63" t="s">
        <v>166</v>
      </c>
      <c r="D43" s="80">
        <v>130000</v>
      </c>
      <c r="E43" s="80">
        <v>130000</v>
      </c>
      <c r="F43" s="80">
        <v>130000</v>
      </c>
      <c r="G43" s="81">
        <f t="shared" si="0"/>
        <v>1</v>
      </c>
    </row>
    <row r="44" spans="1:7" ht="18.75" customHeight="1">
      <c r="A44" s="63"/>
      <c r="B44" s="69"/>
      <c r="C44" s="56" t="s">
        <v>125</v>
      </c>
      <c r="D44" s="82">
        <v>40000</v>
      </c>
      <c r="E44" s="82">
        <v>40000</v>
      </c>
      <c r="F44" s="82">
        <v>40000</v>
      </c>
      <c r="G44" s="83">
        <f t="shared" si="0"/>
        <v>1</v>
      </c>
    </row>
    <row r="45" spans="1:7" ht="18.75" customHeight="1">
      <c r="A45" s="63"/>
      <c r="B45" s="73">
        <v>63003</v>
      </c>
      <c r="C45" s="73" t="s">
        <v>17</v>
      </c>
      <c r="D45" s="74">
        <f>D46</f>
        <v>50000</v>
      </c>
      <c r="E45" s="74">
        <f>E46</f>
        <v>50000</v>
      </c>
      <c r="F45" s="74">
        <f>F46</f>
        <v>49500</v>
      </c>
      <c r="G45" s="75">
        <f t="shared" si="0"/>
        <v>0.99</v>
      </c>
    </row>
    <row r="46" spans="1:7" ht="18.75" customHeight="1">
      <c r="A46" s="69"/>
      <c r="B46" s="69"/>
      <c r="C46" s="69" t="s">
        <v>246</v>
      </c>
      <c r="D46" s="77">
        <v>50000</v>
      </c>
      <c r="E46" s="77">
        <v>50000</v>
      </c>
      <c r="F46" s="77">
        <v>49500</v>
      </c>
      <c r="G46" s="78">
        <f t="shared" si="0"/>
        <v>0.99</v>
      </c>
    </row>
    <row r="47" spans="1:7" ht="18.75" customHeight="1">
      <c r="A47" s="36">
        <v>700</v>
      </c>
      <c r="B47" s="36"/>
      <c r="C47" s="36" t="s">
        <v>18</v>
      </c>
      <c r="D47" s="37">
        <f>D48+D51+D54+D56</f>
        <v>11698000</v>
      </c>
      <c r="E47" s="37">
        <f>E48+E51+E54+E56</f>
        <v>11498000</v>
      </c>
      <c r="F47" s="37">
        <f>F48+F51+F54+F56</f>
        <v>8514552</v>
      </c>
      <c r="G47" s="38">
        <f t="shared" si="0"/>
        <v>0.7405246129761698</v>
      </c>
    </row>
    <row r="48" spans="1:7" ht="18.75" customHeight="1">
      <c r="A48" s="63"/>
      <c r="B48" s="41">
        <v>70001</v>
      </c>
      <c r="C48" s="41" t="s">
        <v>19</v>
      </c>
      <c r="D48" s="42">
        <f>D49</f>
        <v>6630000</v>
      </c>
      <c r="E48" s="42">
        <f>E49</f>
        <v>6430000</v>
      </c>
      <c r="F48" s="42">
        <f>F49</f>
        <v>5929884</v>
      </c>
      <c r="G48" s="43">
        <f t="shared" si="0"/>
        <v>0.9222214618973561</v>
      </c>
    </row>
    <row r="49" spans="1:7" ht="18.75" customHeight="1">
      <c r="A49" s="63"/>
      <c r="B49" s="63"/>
      <c r="C49" s="84" t="s">
        <v>184</v>
      </c>
      <c r="D49" s="80">
        <v>6630000</v>
      </c>
      <c r="E49" s="80">
        <v>6430000</v>
      </c>
      <c r="F49" s="80">
        <v>5929884</v>
      </c>
      <c r="G49" s="81">
        <f t="shared" si="0"/>
        <v>0.9222214618973561</v>
      </c>
    </row>
    <row r="50" spans="1:7" ht="27.75" customHeight="1">
      <c r="A50" s="63"/>
      <c r="B50" s="69"/>
      <c r="C50" s="85" t="s">
        <v>309</v>
      </c>
      <c r="D50" s="77"/>
      <c r="E50" s="77"/>
      <c r="F50" s="77"/>
      <c r="G50" s="78"/>
    </row>
    <row r="51" spans="1:7" ht="18.75" customHeight="1">
      <c r="A51" s="63"/>
      <c r="B51" s="86">
        <v>70004</v>
      </c>
      <c r="C51" s="87" t="s">
        <v>198</v>
      </c>
      <c r="D51" s="74">
        <f>SUM(D52:D53)</f>
        <v>120000</v>
      </c>
      <c r="E51" s="74">
        <f>SUM(E52:E53)</f>
        <v>146056</v>
      </c>
      <c r="F51" s="74">
        <f>SUM(F52:F53)</f>
        <v>86025</v>
      </c>
      <c r="G51" s="75">
        <f t="shared" si="0"/>
        <v>0.5889864161691406</v>
      </c>
    </row>
    <row r="52" spans="1:7" ht="18.75" customHeight="1">
      <c r="A52" s="63"/>
      <c r="B52" s="63"/>
      <c r="C52" s="65" t="s">
        <v>126</v>
      </c>
      <c r="D52" s="54">
        <v>100000</v>
      </c>
      <c r="E52" s="54">
        <v>101956</v>
      </c>
      <c r="F52" s="54">
        <v>56830</v>
      </c>
      <c r="G52" s="55">
        <f t="shared" si="0"/>
        <v>0.557397308642944</v>
      </c>
    </row>
    <row r="53" spans="1:7" ht="27" customHeight="1">
      <c r="A53" s="63"/>
      <c r="B53" s="69"/>
      <c r="C53" s="57" t="s">
        <v>310</v>
      </c>
      <c r="D53" s="71">
        <v>20000</v>
      </c>
      <c r="E53" s="71">
        <v>44100</v>
      </c>
      <c r="F53" s="71">
        <v>29195</v>
      </c>
      <c r="G53" s="72">
        <f t="shared" si="0"/>
        <v>0.6620181405895692</v>
      </c>
    </row>
    <row r="54" spans="1:7" ht="18.75" customHeight="1">
      <c r="A54" s="63"/>
      <c r="B54" s="73">
        <v>70005</v>
      </c>
      <c r="C54" s="73" t="s">
        <v>20</v>
      </c>
      <c r="D54" s="74">
        <f>D55</f>
        <v>344500</v>
      </c>
      <c r="E54" s="74">
        <f>E55</f>
        <v>379844</v>
      </c>
      <c r="F54" s="74">
        <f>F55</f>
        <v>351451</v>
      </c>
      <c r="G54" s="75">
        <f t="shared" si="0"/>
        <v>0.9252508924716463</v>
      </c>
    </row>
    <row r="55" spans="1:7" ht="26.25" customHeight="1">
      <c r="A55" s="63"/>
      <c r="B55" s="79"/>
      <c r="C55" s="45" t="s">
        <v>220</v>
      </c>
      <c r="D55" s="46">
        <v>344500</v>
      </c>
      <c r="E55" s="46">
        <v>379844</v>
      </c>
      <c r="F55" s="46">
        <v>351451</v>
      </c>
      <c r="G55" s="47">
        <f t="shared" si="0"/>
        <v>0.9252508924716463</v>
      </c>
    </row>
    <row r="56" spans="1:7" ht="18.75" customHeight="1">
      <c r="A56" s="63"/>
      <c r="B56" s="73">
        <v>70095</v>
      </c>
      <c r="C56" s="73" t="s">
        <v>3</v>
      </c>
      <c r="D56" s="74">
        <f>SUM(D57:D59)</f>
        <v>4603500</v>
      </c>
      <c r="E56" s="74">
        <f>SUM(E57:E59)</f>
        <v>4542100</v>
      </c>
      <c r="F56" s="74">
        <f>SUM(F57:F59)</f>
        <v>2147192</v>
      </c>
      <c r="G56" s="75">
        <f t="shared" si="0"/>
        <v>0.47273111556328573</v>
      </c>
    </row>
    <row r="57" spans="1:7" ht="18.75" customHeight="1">
      <c r="A57" s="63"/>
      <c r="B57" s="63"/>
      <c r="C57" s="89" t="s">
        <v>165</v>
      </c>
      <c r="D57" s="54">
        <v>100000</v>
      </c>
      <c r="E57" s="54">
        <v>38600</v>
      </c>
      <c r="F57" s="54"/>
      <c r="G57" s="55"/>
    </row>
    <row r="58" spans="1:7" ht="18.75" customHeight="1">
      <c r="A58" s="63"/>
      <c r="B58" s="63"/>
      <c r="C58" s="66" t="s">
        <v>273</v>
      </c>
      <c r="D58" s="67">
        <v>3500</v>
      </c>
      <c r="E58" s="67">
        <v>3500</v>
      </c>
      <c r="F58" s="67">
        <v>457</v>
      </c>
      <c r="G58" s="68">
        <f t="shared" si="0"/>
        <v>0.13057142857142856</v>
      </c>
    </row>
    <row r="59" spans="1:7" ht="18.75" customHeight="1">
      <c r="A59" s="69"/>
      <c r="B59" s="69"/>
      <c r="C59" s="69" t="s">
        <v>107</v>
      </c>
      <c r="D59" s="77">
        <v>4500000</v>
      </c>
      <c r="E59" s="77">
        <v>4500000</v>
      </c>
      <c r="F59" s="77">
        <v>2146735</v>
      </c>
      <c r="G59" s="78">
        <f t="shared" si="0"/>
        <v>0.4770522222222222</v>
      </c>
    </row>
    <row r="60" spans="1:7" ht="18.75" customHeight="1">
      <c r="A60" s="36">
        <v>710</v>
      </c>
      <c r="B60" s="36"/>
      <c r="C60" s="36" t="s">
        <v>21</v>
      </c>
      <c r="D60" s="37">
        <f>D61+D64+D71+D67</f>
        <v>2284000</v>
      </c>
      <c r="E60" s="37">
        <f>E61+E64+E71+E67</f>
        <v>2381515</v>
      </c>
      <c r="F60" s="37">
        <f>F61+F64+F71+F67</f>
        <v>2352263</v>
      </c>
      <c r="G60" s="38">
        <f t="shared" si="0"/>
        <v>0.9877170624581412</v>
      </c>
    </row>
    <row r="61" spans="1:7" ht="18.75" customHeight="1">
      <c r="A61" s="63"/>
      <c r="B61" s="41">
        <v>71004</v>
      </c>
      <c r="C61" s="41" t="s">
        <v>22</v>
      </c>
      <c r="D61" s="42">
        <f>SUM(D62:D63)</f>
        <v>100000</v>
      </c>
      <c r="E61" s="42">
        <f>SUM(E62:E63)</f>
        <v>115000</v>
      </c>
      <c r="F61" s="42">
        <f>SUM(F62:F63)</f>
        <v>97023</v>
      </c>
      <c r="G61" s="43">
        <f t="shared" si="0"/>
        <v>0.8436782608695652</v>
      </c>
    </row>
    <row r="62" spans="1:7" ht="18.75" customHeight="1">
      <c r="A62" s="63"/>
      <c r="B62" s="63"/>
      <c r="C62" s="89" t="s">
        <v>128</v>
      </c>
      <c r="D62" s="54">
        <v>3000</v>
      </c>
      <c r="E62" s="54">
        <v>0</v>
      </c>
      <c r="F62" s="54"/>
      <c r="G62" s="55"/>
    </row>
    <row r="63" spans="1:7" ht="18.75" customHeight="1">
      <c r="A63" s="63"/>
      <c r="B63" s="69"/>
      <c r="C63" s="69" t="s">
        <v>171</v>
      </c>
      <c r="D63" s="77">
        <v>97000</v>
      </c>
      <c r="E63" s="77">
        <v>115000</v>
      </c>
      <c r="F63" s="77">
        <v>97023</v>
      </c>
      <c r="G63" s="78">
        <f t="shared" si="0"/>
        <v>0.8436782608695652</v>
      </c>
    </row>
    <row r="64" spans="1:7" ht="18.75" customHeight="1">
      <c r="A64" s="63"/>
      <c r="B64" s="73">
        <v>71014</v>
      </c>
      <c r="C64" s="73" t="s">
        <v>23</v>
      </c>
      <c r="D64" s="74">
        <f>D65</f>
        <v>850000</v>
      </c>
      <c r="E64" s="74">
        <f>E65</f>
        <v>850000</v>
      </c>
      <c r="F64" s="74">
        <f>F65</f>
        <v>844402</v>
      </c>
      <c r="G64" s="75">
        <f t="shared" si="0"/>
        <v>0.9934141176470588</v>
      </c>
    </row>
    <row r="65" spans="1:7" ht="18.75" customHeight="1">
      <c r="A65" s="69"/>
      <c r="B65" s="79"/>
      <c r="C65" s="45" t="s">
        <v>176</v>
      </c>
      <c r="D65" s="46">
        <v>850000</v>
      </c>
      <c r="E65" s="46">
        <v>850000</v>
      </c>
      <c r="F65" s="46">
        <v>844402</v>
      </c>
      <c r="G65" s="47">
        <f t="shared" si="0"/>
        <v>0.9934141176470588</v>
      </c>
    </row>
    <row r="66" spans="1:7" ht="18.75" customHeight="1">
      <c r="A66" s="172"/>
      <c r="B66" s="172"/>
      <c r="C66" s="179"/>
      <c r="D66" s="173"/>
      <c r="E66" s="173"/>
      <c r="F66" s="173"/>
      <c r="G66" s="174"/>
    </row>
    <row r="67" spans="1:7" ht="18.75" customHeight="1">
      <c r="A67" s="63"/>
      <c r="B67" s="73">
        <v>71035</v>
      </c>
      <c r="C67" s="73" t="s">
        <v>199</v>
      </c>
      <c r="D67" s="74">
        <f>SUM(D68:D70)</f>
        <v>1234000</v>
      </c>
      <c r="E67" s="74">
        <f>SUM(E68:E70)</f>
        <v>1411515</v>
      </c>
      <c r="F67" s="74">
        <f>SUM(F68:F70)</f>
        <v>1410838</v>
      </c>
      <c r="G67" s="75">
        <f t="shared" si="0"/>
        <v>0.999520373499396</v>
      </c>
    </row>
    <row r="68" spans="1:7" ht="18.75" customHeight="1">
      <c r="A68" s="63"/>
      <c r="B68" s="64"/>
      <c r="C68" s="89" t="s">
        <v>200</v>
      </c>
      <c r="D68" s="54">
        <v>1100000</v>
      </c>
      <c r="E68" s="54">
        <v>1197515</v>
      </c>
      <c r="F68" s="54">
        <v>1197514</v>
      </c>
      <c r="G68" s="55">
        <v>0.9999</v>
      </c>
    </row>
    <row r="69" spans="1:7" ht="18.75" customHeight="1">
      <c r="A69" s="63"/>
      <c r="B69" s="63"/>
      <c r="C69" s="76" t="s">
        <v>207</v>
      </c>
      <c r="D69" s="67">
        <v>34000</v>
      </c>
      <c r="E69" s="67">
        <v>34000</v>
      </c>
      <c r="F69" s="67">
        <v>33324</v>
      </c>
      <c r="G69" s="68">
        <f t="shared" si="0"/>
        <v>0.9801176470588235</v>
      </c>
    </row>
    <row r="70" spans="1:7" ht="18.75" customHeight="1">
      <c r="A70" s="63"/>
      <c r="B70" s="69"/>
      <c r="C70" s="57" t="s">
        <v>208</v>
      </c>
      <c r="D70" s="71">
        <v>100000</v>
      </c>
      <c r="E70" s="71">
        <v>180000</v>
      </c>
      <c r="F70" s="71">
        <v>180000</v>
      </c>
      <c r="G70" s="78">
        <f t="shared" si="0"/>
        <v>1</v>
      </c>
    </row>
    <row r="71" spans="1:7" ht="18.75" customHeight="1">
      <c r="A71" s="63"/>
      <c r="B71" s="73">
        <v>71095</v>
      </c>
      <c r="C71" s="73" t="s">
        <v>3</v>
      </c>
      <c r="D71" s="74">
        <f>D72</f>
        <v>100000</v>
      </c>
      <c r="E71" s="74">
        <f>E72</f>
        <v>5000</v>
      </c>
      <c r="F71" s="74"/>
      <c r="G71" s="75"/>
    </row>
    <row r="72" spans="1:7" ht="18.75" customHeight="1">
      <c r="A72" s="69"/>
      <c r="B72" s="79"/>
      <c r="C72" s="79" t="s">
        <v>5</v>
      </c>
      <c r="D72" s="46">
        <v>100000</v>
      </c>
      <c r="E72" s="46">
        <v>5000</v>
      </c>
      <c r="F72" s="46"/>
      <c r="G72" s="47"/>
    </row>
    <row r="73" spans="1:7" ht="18.75" customHeight="1">
      <c r="A73" s="36">
        <v>750</v>
      </c>
      <c r="B73" s="36"/>
      <c r="C73" s="36" t="s">
        <v>24</v>
      </c>
      <c r="D73" s="37">
        <f>D74+D78+D83+D85</f>
        <v>44269000</v>
      </c>
      <c r="E73" s="37">
        <f>E74+E78+E83+E85</f>
        <v>44269000</v>
      </c>
      <c r="F73" s="37">
        <f>F74+F78+F83+F85</f>
        <v>43160499</v>
      </c>
      <c r="G73" s="38">
        <f aca="true" t="shared" si="3" ref="G73:G133">F73/E73</f>
        <v>0.9749598816327453</v>
      </c>
    </row>
    <row r="74" spans="1:7" ht="18.75" customHeight="1">
      <c r="A74" s="63"/>
      <c r="B74" s="41">
        <v>75022</v>
      </c>
      <c r="C74" s="41" t="s">
        <v>25</v>
      </c>
      <c r="D74" s="42">
        <f>SUM(D75:D77)</f>
        <v>1620000</v>
      </c>
      <c r="E74" s="42">
        <f>SUM(E75:E77)</f>
        <v>1620000</v>
      </c>
      <c r="F74" s="42">
        <f>SUM(F75:F77)</f>
        <v>1403856</v>
      </c>
      <c r="G74" s="43">
        <f t="shared" si="3"/>
        <v>0.8665777777777778</v>
      </c>
    </row>
    <row r="75" spans="1:7" ht="18.75" customHeight="1">
      <c r="A75" s="63"/>
      <c r="B75" s="63"/>
      <c r="C75" s="65" t="s">
        <v>315</v>
      </c>
      <c r="D75" s="54">
        <v>1200000</v>
      </c>
      <c r="E75" s="54">
        <v>1200000</v>
      </c>
      <c r="F75" s="54">
        <v>1050328</v>
      </c>
      <c r="G75" s="55">
        <f t="shared" si="3"/>
        <v>0.8752733333333333</v>
      </c>
    </row>
    <row r="76" spans="1:7" ht="18.75" customHeight="1">
      <c r="A76" s="63"/>
      <c r="B76" s="63"/>
      <c r="C76" s="76" t="s">
        <v>267</v>
      </c>
      <c r="D76" s="67">
        <v>400000</v>
      </c>
      <c r="E76" s="67">
        <v>405964</v>
      </c>
      <c r="F76" s="67">
        <v>339493</v>
      </c>
      <c r="G76" s="68">
        <f t="shared" si="3"/>
        <v>0.8362638066429535</v>
      </c>
    </row>
    <row r="77" spans="1:7" ht="18.75" customHeight="1">
      <c r="A77" s="63"/>
      <c r="B77" s="69"/>
      <c r="C77" s="88" t="s">
        <v>183</v>
      </c>
      <c r="D77" s="77">
        <v>20000</v>
      </c>
      <c r="E77" s="77">
        <v>14036</v>
      </c>
      <c r="F77" s="77">
        <v>14035</v>
      </c>
      <c r="G77" s="78">
        <f t="shared" si="3"/>
        <v>0.999928754630949</v>
      </c>
    </row>
    <row r="78" spans="1:7" ht="18.75" customHeight="1">
      <c r="A78" s="63"/>
      <c r="B78" s="73">
        <v>75023</v>
      </c>
      <c r="C78" s="73" t="s">
        <v>174</v>
      </c>
      <c r="D78" s="74">
        <f>SUM(D79:D82)</f>
        <v>41442000</v>
      </c>
      <c r="E78" s="74">
        <f>SUM(E79:E82)</f>
        <v>41342000</v>
      </c>
      <c r="F78" s="74">
        <f>SUM(F79:F82)</f>
        <v>40618624</v>
      </c>
      <c r="G78" s="75">
        <f t="shared" si="3"/>
        <v>0.9825026365439504</v>
      </c>
    </row>
    <row r="79" spans="1:7" ht="18.75" customHeight="1">
      <c r="A79" s="63"/>
      <c r="B79" s="63"/>
      <c r="C79" s="65" t="s">
        <v>38</v>
      </c>
      <c r="D79" s="54">
        <v>26266000</v>
      </c>
      <c r="E79" s="54">
        <v>25647996</v>
      </c>
      <c r="F79" s="54">
        <v>25300214</v>
      </c>
      <c r="G79" s="55">
        <f t="shared" si="3"/>
        <v>0.9864401881534915</v>
      </c>
    </row>
    <row r="80" spans="1:7" ht="18.75" customHeight="1">
      <c r="A80" s="63"/>
      <c r="B80" s="63"/>
      <c r="C80" s="66" t="s">
        <v>39</v>
      </c>
      <c r="D80" s="67">
        <v>8870000</v>
      </c>
      <c r="E80" s="67">
        <v>9924004</v>
      </c>
      <c r="F80" s="67">
        <v>9560906</v>
      </c>
      <c r="G80" s="68">
        <f t="shared" si="3"/>
        <v>0.9634121469519762</v>
      </c>
    </row>
    <row r="81" spans="1:7" ht="18.75" customHeight="1">
      <c r="A81" s="63"/>
      <c r="B81" s="63"/>
      <c r="C81" s="66" t="s">
        <v>40</v>
      </c>
      <c r="D81" s="67">
        <v>5206000</v>
      </c>
      <c r="E81" s="67">
        <v>5206000</v>
      </c>
      <c r="F81" s="67">
        <v>5197120</v>
      </c>
      <c r="G81" s="68">
        <f t="shared" si="3"/>
        <v>0.9982942758355743</v>
      </c>
    </row>
    <row r="82" spans="1:7" ht="18.75" customHeight="1">
      <c r="A82" s="63"/>
      <c r="B82" s="69"/>
      <c r="C82" s="69" t="s">
        <v>5</v>
      </c>
      <c r="D82" s="77">
        <v>1100000</v>
      </c>
      <c r="E82" s="77">
        <v>564000</v>
      </c>
      <c r="F82" s="77">
        <v>560384</v>
      </c>
      <c r="G82" s="78">
        <f t="shared" si="3"/>
        <v>0.9935886524822695</v>
      </c>
    </row>
    <row r="83" spans="1:7" ht="18.75" customHeight="1">
      <c r="A83" s="63"/>
      <c r="B83" s="73">
        <v>75047</v>
      </c>
      <c r="C83" s="87" t="s">
        <v>201</v>
      </c>
      <c r="D83" s="74">
        <f>D84</f>
        <v>382000</v>
      </c>
      <c r="E83" s="74">
        <f>E84</f>
        <v>382000</v>
      </c>
      <c r="F83" s="74">
        <f>F84</f>
        <v>279029</v>
      </c>
      <c r="G83" s="75">
        <f t="shared" si="3"/>
        <v>0.7304424083769634</v>
      </c>
    </row>
    <row r="84" spans="1:7" ht="18.75" customHeight="1">
      <c r="A84" s="63"/>
      <c r="B84" s="79"/>
      <c r="C84" s="45" t="s">
        <v>209</v>
      </c>
      <c r="D84" s="46">
        <v>382000</v>
      </c>
      <c r="E84" s="46">
        <v>382000</v>
      </c>
      <c r="F84" s="46">
        <v>279029</v>
      </c>
      <c r="G84" s="47">
        <f t="shared" si="3"/>
        <v>0.7304424083769634</v>
      </c>
    </row>
    <row r="85" spans="1:7" ht="18.75" customHeight="1">
      <c r="A85" s="63"/>
      <c r="B85" s="73">
        <v>75095</v>
      </c>
      <c r="C85" s="73" t="s">
        <v>3</v>
      </c>
      <c r="D85" s="74">
        <f>D86+D88</f>
        <v>825000</v>
      </c>
      <c r="E85" s="74">
        <f>E86+E88</f>
        <v>925000</v>
      </c>
      <c r="F85" s="74">
        <f>F86+F88</f>
        <v>858990</v>
      </c>
      <c r="G85" s="75">
        <f t="shared" si="3"/>
        <v>0.9286378378378378</v>
      </c>
    </row>
    <row r="86" spans="1:7" ht="18.75" customHeight="1">
      <c r="A86" s="63"/>
      <c r="B86" s="64"/>
      <c r="C86" s="65" t="s">
        <v>129</v>
      </c>
      <c r="D86" s="54">
        <f>750000+D87</f>
        <v>810000</v>
      </c>
      <c r="E86" s="54">
        <v>907200</v>
      </c>
      <c r="F86" s="54">
        <v>841200</v>
      </c>
      <c r="G86" s="55">
        <f t="shared" si="3"/>
        <v>0.9272486772486772</v>
      </c>
    </row>
    <row r="87" spans="1:7" s="10" customFormat="1" ht="18.75" customHeight="1">
      <c r="A87" s="44"/>
      <c r="B87" s="44"/>
      <c r="C87" s="92" t="s">
        <v>216</v>
      </c>
      <c r="D87" s="93">
        <v>60000</v>
      </c>
      <c r="E87" s="93">
        <v>60000</v>
      </c>
      <c r="F87" s="93">
        <v>47332</v>
      </c>
      <c r="G87" s="94">
        <f t="shared" si="3"/>
        <v>0.7888666666666667</v>
      </c>
    </row>
    <row r="88" spans="1:7" ht="19.5" customHeight="1">
      <c r="A88" s="69"/>
      <c r="B88" s="69"/>
      <c r="C88" s="88" t="s">
        <v>311</v>
      </c>
      <c r="D88" s="77">
        <v>15000</v>
      </c>
      <c r="E88" s="77">
        <v>17800</v>
      </c>
      <c r="F88" s="77">
        <v>17790</v>
      </c>
      <c r="G88" s="78">
        <f t="shared" si="3"/>
        <v>0.999438202247191</v>
      </c>
    </row>
    <row r="89" spans="1:7" ht="18.75" customHeight="1">
      <c r="A89" s="95">
        <v>754</v>
      </c>
      <c r="B89" s="36"/>
      <c r="C89" s="96" t="s">
        <v>26</v>
      </c>
      <c r="D89" s="37">
        <f>D90+D92+D94+D96</f>
        <v>4114000</v>
      </c>
      <c r="E89" s="37">
        <f>E90+E92+E94+E96</f>
        <v>4114000</v>
      </c>
      <c r="F89" s="37">
        <f>F90+F92+F94+F96</f>
        <v>4073982</v>
      </c>
      <c r="G89" s="38">
        <f t="shared" si="3"/>
        <v>0.9902727272727273</v>
      </c>
    </row>
    <row r="90" spans="1:7" ht="18.75" customHeight="1">
      <c r="A90" s="63"/>
      <c r="B90" s="41">
        <v>75405</v>
      </c>
      <c r="C90" s="41" t="s">
        <v>28</v>
      </c>
      <c r="D90" s="42">
        <f>D91</f>
        <v>300000</v>
      </c>
      <c r="E90" s="42">
        <f>E91</f>
        <v>300000</v>
      </c>
      <c r="F90" s="42">
        <f>F91</f>
        <v>294406</v>
      </c>
      <c r="G90" s="43">
        <f t="shared" si="3"/>
        <v>0.9813533333333333</v>
      </c>
    </row>
    <row r="91" spans="1:7" ht="19.5" customHeight="1">
      <c r="A91" s="63"/>
      <c r="B91" s="79"/>
      <c r="C91" s="45" t="s">
        <v>312</v>
      </c>
      <c r="D91" s="46">
        <v>300000</v>
      </c>
      <c r="E91" s="46">
        <v>300000</v>
      </c>
      <c r="F91" s="46">
        <v>294406</v>
      </c>
      <c r="G91" s="47">
        <f t="shared" si="3"/>
        <v>0.9813533333333333</v>
      </c>
    </row>
    <row r="92" spans="1:7" ht="18.75" customHeight="1">
      <c r="A92" s="63"/>
      <c r="B92" s="73">
        <v>75411</v>
      </c>
      <c r="C92" s="73" t="s">
        <v>27</v>
      </c>
      <c r="D92" s="74">
        <f>D93</f>
        <v>100000</v>
      </c>
      <c r="E92" s="74">
        <f>E93</f>
        <v>100000</v>
      </c>
      <c r="F92" s="74">
        <f>F93</f>
        <v>100000</v>
      </c>
      <c r="G92" s="75">
        <f t="shared" si="3"/>
        <v>1</v>
      </c>
    </row>
    <row r="93" spans="1:7" ht="18.75" customHeight="1">
      <c r="A93" s="63"/>
      <c r="B93" s="79"/>
      <c r="C93" s="79" t="s">
        <v>130</v>
      </c>
      <c r="D93" s="46">
        <v>100000</v>
      </c>
      <c r="E93" s="46">
        <v>100000</v>
      </c>
      <c r="F93" s="46">
        <v>100000</v>
      </c>
      <c r="G93" s="47">
        <f t="shared" si="3"/>
        <v>1</v>
      </c>
    </row>
    <row r="94" spans="1:7" s="9" customFormat="1" ht="18.75" customHeight="1">
      <c r="A94" s="39"/>
      <c r="B94" s="73">
        <v>75412</v>
      </c>
      <c r="C94" s="73" t="s">
        <v>29</v>
      </c>
      <c r="D94" s="74">
        <f>D95</f>
        <v>29000</v>
      </c>
      <c r="E94" s="74">
        <f>E95</f>
        <v>30000</v>
      </c>
      <c r="F94" s="74">
        <f>F95</f>
        <v>29995</v>
      </c>
      <c r="G94" s="75">
        <f t="shared" si="3"/>
        <v>0.9998333333333334</v>
      </c>
    </row>
    <row r="95" spans="1:7" ht="18.75" customHeight="1">
      <c r="A95" s="63"/>
      <c r="B95" s="79"/>
      <c r="C95" s="45" t="s">
        <v>131</v>
      </c>
      <c r="D95" s="46">
        <v>29000</v>
      </c>
      <c r="E95" s="46">
        <v>30000</v>
      </c>
      <c r="F95" s="46">
        <v>29995</v>
      </c>
      <c r="G95" s="47">
        <f t="shared" si="3"/>
        <v>0.9998333333333334</v>
      </c>
    </row>
    <row r="96" spans="1:7" s="9" customFormat="1" ht="18.75" customHeight="1">
      <c r="A96" s="39"/>
      <c r="B96" s="73">
        <v>75416</v>
      </c>
      <c r="C96" s="73" t="s">
        <v>30</v>
      </c>
      <c r="D96" s="74">
        <f>SUM(D97:D100)</f>
        <v>3685000</v>
      </c>
      <c r="E96" s="74">
        <f>SUM(E97:E101)</f>
        <v>3684000</v>
      </c>
      <c r="F96" s="74">
        <f>SUM(F97:F101)</f>
        <v>3649581</v>
      </c>
      <c r="G96" s="75">
        <f t="shared" si="3"/>
        <v>0.9906571661237785</v>
      </c>
    </row>
    <row r="97" spans="1:7" ht="18.75" customHeight="1">
      <c r="A97" s="63"/>
      <c r="B97" s="63"/>
      <c r="C97" s="65" t="s">
        <v>38</v>
      </c>
      <c r="D97" s="54">
        <v>2680000</v>
      </c>
      <c r="E97" s="54">
        <v>2680000</v>
      </c>
      <c r="F97" s="54">
        <v>2673552</v>
      </c>
      <c r="G97" s="55">
        <f t="shared" si="3"/>
        <v>0.9975940298507463</v>
      </c>
    </row>
    <row r="98" spans="1:7" ht="18.75" customHeight="1">
      <c r="A98" s="69"/>
      <c r="B98" s="69"/>
      <c r="C98" s="70" t="s">
        <v>39</v>
      </c>
      <c r="D98" s="71">
        <v>470000</v>
      </c>
      <c r="E98" s="71">
        <v>464700</v>
      </c>
      <c r="F98" s="71">
        <v>437165</v>
      </c>
      <c r="G98" s="72">
        <f t="shared" si="3"/>
        <v>0.94074671831289</v>
      </c>
    </row>
    <row r="99" spans="1:7" ht="18.75" customHeight="1">
      <c r="A99" s="172"/>
      <c r="B99" s="172"/>
      <c r="C99" s="172"/>
      <c r="D99" s="173"/>
      <c r="E99" s="173"/>
      <c r="F99" s="173"/>
      <c r="G99" s="174"/>
    </row>
    <row r="100" spans="1:7" ht="18.75" customHeight="1">
      <c r="A100" s="63"/>
      <c r="B100" s="63"/>
      <c r="C100" s="97" t="s">
        <v>40</v>
      </c>
      <c r="D100" s="90">
        <v>535000</v>
      </c>
      <c r="E100" s="90">
        <v>533300</v>
      </c>
      <c r="F100" s="90">
        <v>533039</v>
      </c>
      <c r="G100" s="91">
        <f t="shared" si="3"/>
        <v>0.9995105944121507</v>
      </c>
    </row>
    <row r="101" spans="1:7" ht="18.75" customHeight="1">
      <c r="A101" s="69"/>
      <c r="B101" s="69"/>
      <c r="C101" s="69" t="s">
        <v>5</v>
      </c>
      <c r="D101" s="77"/>
      <c r="E101" s="77">
        <v>6000</v>
      </c>
      <c r="F101" s="77">
        <v>5825</v>
      </c>
      <c r="G101" s="78">
        <f t="shared" si="3"/>
        <v>0.9708333333333333</v>
      </c>
    </row>
    <row r="102" spans="1:7" ht="18.75" customHeight="1">
      <c r="A102" s="36">
        <v>757</v>
      </c>
      <c r="B102" s="36"/>
      <c r="C102" s="36" t="s">
        <v>31</v>
      </c>
      <c r="D102" s="37">
        <f>D103</f>
        <v>15166000</v>
      </c>
      <c r="E102" s="37">
        <f>E103</f>
        <v>15166000</v>
      </c>
      <c r="F102" s="37">
        <f>F103</f>
        <v>15020231</v>
      </c>
      <c r="G102" s="38">
        <f t="shared" si="3"/>
        <v>0.9903884346564684</v>
      </c>
    </row>
    <row r="103" spans="1:7" ht="24.75" customHeight="1">
      <c r="A103" s="63"/>
      <c r="B103" s="98">
        <v>75702</v>
      </c>
      <c r="C103" s="99" t="s">
        <v>32</v>
      </c>
      <c r="D103" s="42">
        <f>SUM(D104:D106)</f>
        <v>15166000</v>
      </c>
      <c r="E103" s="42">
        <f>SUM(E104:E106)</f>
        <v>15166000</v>
      </c>
      <c r="F103" s="42">
        <f>SUM(F104:F106)</f>
        <v>15020231</v>
      </c>
      <c r="G103" s="43">
        <f t="shared" si="3"/>
        <v>0.9903884346564684</v>
      </c>
    </row>
    <row r="104" spans="1:7" ht="18.75" customHeight="1">
      <c r="A104" s="63"/>
      <c r="B104" s="63"/>
      <c r="C104" s="89" t="s">
        <v>250</v>
      </c>
      <c r="D104" s="54">
        <v>31000</v>
      </c>
      <c r="E104" s="54">
        <v>31000</v>
      </c>
      <c r="F104" s="54">
        <v>28404</v>
      </c>
      <c r="G104" s="55">
        <f t="shared" si="3"/>
        <v>0.916258064516129</v>
      </c>
    </row>
    <row r="105" spans="1:7" ht="18.75" customHeight="1">
      <c r="A105" s="63"/>
      <c r="B105" s="63"/>
      <c r="C105" s="66" t="s">
        <v>177</v>
      </c>
      <c r="D105" s="67">
        <v>14635000</v>
      </c>
      <c r="E105" s="67">
        <v>14635000</v>
      </c>
      <c r="F105" s="67">
        <v>14540305</v>
      </c>
      <c r="G105" s="68">
        <f t="shared" si="3"/>
        <v>0.9935295524427742</v>
      </c>
    </row>
    <row r="106" spans="1:7" ht="18.75" customHeight="1">
      <c r="A106" s="69"/>
      <c r="B106" s="69"/>
      <c r="C106" s="88" t="s">
        <v>317</v>
      </c>
      <c r="D106" s="77">
        <v>500000</v>
      </c>
      <c r="E106" s="77">
        <v>500000</v>
      </c>
      <c r="F106" s="77">
        <v>451522</v>
      </c>
      <c r="G106" s="78">
        <f t="shared" si="3"/>
        <v>0.903044</v>
      </c>
    </row>
    <row r="107" spans="1:7" ht="18.75" customHeight="1">
      <c r="A107" s="36">
        <v>758</v>
      </c>
      <c r="B107" s="36"/>
      <c r="C107" s="36" t="s">
        <v>33</v>
      </c>
      <c r="D107" s="37">
        <f>D108+D110</f>
        <v>6885311</v>
      </c>
      <c r="E107" s="37">
        <f>E108+E110</f>
        <v>4951476</v>
      </c>
      <c r="F107" s="37">
        <f>F108+F110</f>
        <v>18969</v>
      </c>
      <c r="G107" s="38">
        <f t="shared" si="3"/>
        <v>0.003830978883872203</v>
      </c>
    </row>
    <row r="108" spans="1:7" ht="18.75" customHeight="1">
      <c r="A108" s="63"/>
      <c r="B108" s="41">
        <v>75818</v>
      </c>
      <c r="C108" s="41" t="s">
        <v>34</v>
      </c>
      <c r="D108" s="42">
        <f>D109</f>
        <v>6835311</v>
      </c>
      <c r="E108" s="42">
        <f>E109</f>
        <v>4901476</v>
      </c>
      <c r="F108" s="42"/>
      <c r="G108" s="43"/>
    </row>
    <row r="109" spans="1:7" ht="18.75" customHeight="1">
      <c r="A109" s="63"/>
      <c r="B109" s="79"/>
      <c r="C109" s="79" t="s">
        <v>133</v>
      </c>
      <c r="D109" s="46">
        <v>6835311</v>
      </c>
      <c r="E109" s="46">
        <v>4901476</v>
      </c>
      <c r="F109" s="46"/>
      <c r="G109" s="47"/>
    </row>
    <row r="110" spans="1:7" ht="18.75" customHeight="1">
      <c r="A110" s="63"/>
      <c r="B110" s="73">
        <v>75820</v>
      </c>
      <c r="C110" s="73" t="s">
        <v>35</v>
      </c>
      <c r="D110" s="74">
        <f>D111</f>
        <v>50000</v>
      </c>
      <c r="E110" s="74">
        <f>E111</f>
        <v>50000</v>
      </c>
      <c r="F110" s="74">
        <f>F111</f>
        <v>18969</v>
      </c>
      <c r="G110" s="75">
        <f t="shared" si="3"/>
        <v>0.37938</v>
      </c>
    </row>
    <row r="111" spans="1:7" ht="18.75" customHeight="1">
      <c r="A111" s="69"/>
      <c r="B111" s="69"/>
      <c r="C111" s="69" t="s">
        <v>132</v>
      </c>
      <c r="D111" s="77">
        <v>50000</v>
      </c>
      <c r="E111" s="77">
        <v>50000</v>
      </c>
      <c r="F111" s="77">
        <v>18969</v>
      </c>
      <c r="G111" s="78">
        <f t="shared" si="3"/>
        <v>0.37938</v>
      </c>
    </row>
    <row r="112" spans="1:7" ht="18.75" customHeight="1">
      <c r="A112" s="36">
        <v>801</v>
      </c>
      <c r="B112" s="36"/>
      <c r="C112" s="36" t="s">
        <v>36</v>
      </c>
      <c r="D112" s="37">
        <f>D113+D120+D125+D129+D135+D139+D141+D147+D151+D157+D162+D166+D171+D175+D182+D173</f>
        <v>233196500</v>
      </c>
      <c r="E112" s="37">
        <f>E113+E120+E125+E129+E135+E139+E141+E147+E151+E157+E162+E166+E171+E175+E182+E173</f>
        <v>235061670</v>
      </c>
      <c r="F112" s="37">
        <f>F113+F120+F125+F129+F135+F139+F141+F147+F151+F157+F162+F166+F171+F175+F182+F173</f>
        <v>233741792</v>
      </c>
      <c r="G112" s="38">
        <f t="shared" si="3"/>
        <v>0.9943849713992077</v>
      </c>
    </row>
    <row r="113" spans="1:10" ht="18.75" customHeight="1">
      <c r="A113" s="63"/>
      <c r="B113" s="41">
        <v>80101</v>
      </c>
      <c r="C113" s="41" t="s">
        <v>37</v>
      </c>
      <c r="D113" s="42">
        <f>SUM(D114:D119)</f>
        <v>78383920</v>
      </c>
      <c r="E113" s="42">
        <f>SUM(E114:E119)</f>
        <v>81356658</v>
      </c>
      <c r="F113" s="42">
        <f>SUM(F114:F119)</f>
        <v>80760177</v>
      </c>
      <c r="G113" s="43">
        <f t="shared" si="3"/>
        <v>0.9926683197827522</v>
      </c>
      <c r="H113" s="12"/>
      <c r="I113" s="14"/>
      <c r="J113" s="11"/>
    </row>
    <row r="114" spans="1:10" ht="18.75" customHeight="1">
      <c r="A114" s="63"/>
      <c r="B114" s="63"/>
      <c r="C114" s="65" t="s">
        <v>38</v>
      </c>
      <c r="D114" s="54">
        <v>50900840</v>
      </c>
      <c r="E114" s="54">
        <v>52000608</v>
      </c>
      <c r="F114" s="54">
        <v>51764526</v>
      </c>
      <c r="G114" s="55">
        <f t="shared" si="3"/>
        <v>0.9954600146213675</v>
      </c>
      <c r="H114" s="12"/>
      <c r="I114" s="14"/>
      <c r="J114" s="100"/>
    </row>
    <row r="115" spans="1:10" ht="18.75" customHeight="1">
      <c r="A115" s="63"/>
      <c r="B115" s="63"/>
      <c r="C115" s="97" t="s">
        <v>39</v>
      </c>
      <c r="D115" s="90">
        <v>10967550</v>
      </c>
      <c r="E115" s="90">
        <v>12140618</v>
      </c>
      <c r="F115" s="90">
        <v>11988738</v>
      </c>
      <c r="G115" s="91">
        <f t="shared" si="3"/>
        <v>0.9874899284369214</v>
      </c>
      <c r="H115" s="12"/>
      <c r="I115" s="14"/>
      <c r="J115" s="100"/>
    </row>
    <row r="116" spans="1:10" ht="18.75" customHeight="1">
      <c r="A116" s="63"/>
      <c r="B116" s="63"/>
      <c r="C116" s="66" t="s">
        <v>40</v>
      </c>
      <c r="D116" s="67">
        <v>10048530</v>
      </c>
      <c r="E116" s="67">
        <v>9965845</v>
      </c>
      <c r="F116" s="67">
        <v>9874402</v>
      </c>
      <c r="G116" s="68">
        <f t="shared" si="3"/>
        <v>0.9908243606036418</v>
      </c>
      <c r="H116" s="12"/>
      <c r="I116" s="14"/>
      <c r="J116" s="100"/>
    </row>
    <row r="117" spans="1:10" ht="18.75" customHeight="1">
      <c r="A117" s="63"/>
      <c r="B117" s="63"/>
      <c r="C117" s="66" t="s">
        <v>245</v>
      </c>
      <c r="D117" s="67">
        <v>367000</v>
      </c>
      <c r="E117" s="67">
        <v>293594</v>
      </c>
      <c r="F117" s="67">
        <v>291070</v>
      </c>
      <c r="G117" s="68">
        <f t="shared" si="3"/>
        <v>0.9914030940686799</v>
      </c>
      <c r="I117" s="11"/>
      <c r="J117" s="100"/>
    </row>
    <row r="118" spans="1:10" ht="18.75" customHeight="1">
      <c r="A118" s="63"/>
      <c r="B118" s="63"/>
      <c r="C118" s="66" t="s">
        <v>134</v>
      </c>
      <c r="D118" s="67">
        <v>950000</v>
      </c>
      <c r="E118" s="67">
        <v>888867</v>
      </c>
      <c r="F118" s="67">
        <v>888867</v>
      </c>
      <c r="G118" s="68">
        <f t="shared" si="3"/>
        <v>1</v>
      </c>
      <c r="H118" s="12"/>
      <c r="I118" s="14"/>
      <c r="J118" s="100"/>
    </row>
    <row r="119" spans="1:10" ht="18.75" customHeight="1">
      <c r="A119" s="63"/>
      <c r="B119" s="69"/>
      <c r="C119" s="69" t="s">
        <v>5</v>
      </c>
      <c r="D119" s="77">
        <v>5150000</v>
      </c>
      <c r="E119" s="77">
        <v>6067126</v>
      </c>
      <c r="F119" s="77">
        <v>5952574</v>
      </c>
      <c r="G119" s="78">
        <f t="shared" si="3"/>
        <v>0.9811192317416846</v>
      </c>
      <c r="H119" s="12"/>
      <c r="I119" s="14"/>
      <c r="J119" s="100"/>
    </row>
    <row r="120" spans="1:7" ht="18.75" customHeight="1">
      <c r="A120" s="63"/>
      <c r="B120" s="73">
        <v>80102</v>
      </c>
      <c r="C120" s="73" t="s">
        <v>41</v>
      </c>
      <c r="D120" s="74">
        <f>SUM(D121:D124)</f>
        <v>5486260</v>
      </c>
      <c r="E120" s="74">
        <f>SUM(E121:E124)</f>
        <v>5462981</v>
      </c>
      <c r="F120" s="74">
        <f>SUM(F121:F124)</f>
        <v>5445832</v>
      </c>
      <c r="G120" s="75">
        <f t="shared" si="3"/>
        <v>0.9968608713813941</v>
      </c>
    </row>
    <row r="121" spans="1:7" ht="18.75" customHeight="1">
      <c r="A121" s="63"/>
      <c r="B121" s="63"/>
      <c r="C121" s="65" t="s">
        <v>38</v>
      </c>
      <c r="D121" s="54">
        <v>4173400</v>
      </c>
      <c r="E121" s="54">
        <v>4199971</v>
      </c>
      <c r="F121" s="54">
        <v>4182840</v>
      </c>
      <c r="G121" s="55">
        <f t="shared" si="3"/>
        <v>0.9959211623127874</v>
      </c>
    </row>
    <row r="122" spans="1:7" ht="18.75" customHeight="1">
      <c r="A122" s="63"/>
      <c r="B122" s="63"/>
      <c r="C122" s="66" t="s">
        <v>39</v>
      </c>
      <c r="D122" s="67">
        <v>468270</v>
      </c>
      <c r="E122" s="67">
        <v>473868</v>
      </c>
      <c r="F122" s="67">
        <v>473853</v>
      </c>
      <c r="G122" s="68">
        <v>0.9999</v>
      </c>
    </row>
    <row r="123" spans="1:7" ht="18.75" customHeight="1">
      <c r="A123" s="63"/>
      <c r="B123" s="63"/>
      <c r="C123" s="66" t="s">
        <v>40</v>
      </c>
      <c r="D123" s="67">
        <v>824590</v>
      </c>
      <c r="E123" s="67">
        <v>789142</v>
      </c>
      <c r="F123" s="67">
        <v>789139</v>
      </c>
      <c r="G123" s="68">
        <v>0.9999</v>
      </c>
    </row>
    <row r="124" spans="1:7" ht="18.75" customHeight="1">
      <c r="A124" s="63"/>
      <c r="B124" s="69"/>
      <c r="C124" s="69" t="s">
        <v>5</v>
      </c>
      <c r="D124" s="77">
        <v>20000</v>
      </c>
      <c r="E124" s="77">
        <v>0</v>
      </c>
      <c r="F124" s="77"/>
      <c r="G124" s="78"/>
    </row>
    <row r="125" spans="1:7" s="9" customFormat="1" ht="18.75" customHeight="1">
      <c r="A125" s="39"/>
      <c r="B125" s="86">
        <v>80104</v>
      </c>
      <c r="C125" s="87" t="s">
        <v>189</v>
      </c>
      <c r="D125" s="74">
        <f>SUM(D126:D128)</f>
        <v>1012000</v>
      </c>
      <c r="E125" s="74">
        <f>SUM(E126:E128)</f>
        <v>1120999</v>
      </c>
      <c r="F125" s="74">
        <f>SUM(F126:F128)</f>
        <v>1117693</v>
      </c>
      <c r="G125" s="75">
        <f t="shared" si="3"/>
        <v>0.9970508448268018</v>
      </c>
    </row>
    <row r="126" spans="1:7" ht="18.75" customHeight="1">
      <c r="A126" s="63"/>
      <c r="B126" s="63"/>
      <c r="C126" s="65" t="s">
        <v>38</v>
      </c>
      <c r="D126" s="54">
        <v>750000</v>
      </c>
      <c r="E126" s="54">
        <v>825824</v>
      </c>
      <c r="F126" s="54">
        <v>824189</v>
      </c>
      <c r="G126" s="55">
        <f t="shared" si="3"/>
        <v>0.9980201592591157</v>
      </c>
    </row>
    <row r="127" spans="1:7" ht="18.75" customHeight="1">
      <c r="A127" s="63"/>
      <c r="B127" s="63"/>
      <c r="C127" s="66" t="s">
        <v>39</v>
      </c>
      <c r="D127" s="67">
        <v>115000</v>
      </c>
      <c r="E127" s="67">
        <v>135000</v>
      </c>
      <c r="F127" s="67">
        <v>134226</v>
      </c>
      <c r="G127" s="68">
        <f t="shared" si="3"/>
        <v>0.9942666666666666</v>
      </c>
    </row>
    <row r="128" spans="1:7" ht="18.75" customHeight="1">
      <c r="A128" s="63"/>
      <c r="B128" s="69"/>
      <c r="C128" s="70" t="s">
        <v>40</v>
      </c>
      <c r="D128" s="71">
        <v>147000</v>
      </c>
      <c r="E128" s="71">
        <v>160175</v>
      </c>
      <c r="F128" s="71">
        <v>159278</v>
      </c>
      <c r="G128" s="72">
        <f t="shared" si="3"/>
        <v>0.9943998751365694</v>
      </c>
    </row>
    <row r="129" spans="1:7" s="9" customFormat="1" ht="18.75" customHeight="1">
      <c r="A129" s="39"/>
      <c r="B129" s="73">
        <v>80110</v>
      </c>
      <c r="C129" s="73" t="s">
        <v>42</v>
      </c>
      <c r="D129" s="74">
        <f>SUM(D130:D134)</f>
        <v>41684390</v>
      </c>
      <c r="E129" s="74">
        <f>SUM(E130:E134)</f>
        <v>42620618</v>
      </c>
      <c r="F129" s="74">
        <f>SUM(F130:F134)</f>
        <v>42271152</v>
      </c>
      <c r="G129" s="75">
        <f t="shared" si="3"/>
        <v>0.991800541231007</v>
      </c>
    </row>
    <row r="130" spans="1:7" ht="18.75" customHeight="1">
      <c r="A130" s="63"/>
      <c r="B130" s="63"/>
      <c r="C130" s="65" t="s">
        <v>38</v>
      </c>
      <c r="D130" s="54">
        <v>26954040</v>
      </c>
      <c r="E130" s="54">
        <v>28007538</v>
      </c>
      <c r="F130" s="54">
        <v>27883235</v>
      </c>
      <c r="G130" s="55">
        <f t="shared" si="3"/>
        <v>0.9955618019691699</v>
      </c>
    </row>
    <row r="131" spans="1:7" ht="18.75" customHeight="1">
      <c r="A131" s="63"/>
      <c r="B131" s="63"/>
      <c r="C131" s="66" t="s">
        <v>39</v>
      </c>
      <c r="D131" s="67">
        <v>6471010</v>
      </c>
      <c r="E131" s="67">
        <v>6807953</v>
      </c>
      <c r="F131" s="67">
        <v>6706016</v>
      </c>
      <c r="G131" s="68">
        <f t="shared" si="3"/>
        <v>0.9850267767712262</v>
      </c>
    </row>
    <row r="132" spans="1:7" ht="18.75" customHeight="1">
      <c r="A132" s="69"/>
      <c r="B132" s="69"/>
      <c r="C132" s="70" t="s">
        <v>40</v>
      </c>
      <c r="D132" s="71">
        <v>5309340</v>
      </c>
      <c r="E132" s="71">
        <v>5359962</v>
      </c>
      <c r="F132" s="71">
        <v>5331740</v>
      </c>
      <c r="G132" s="72">
        <f t="shared" si="3"/>
        <v>0.9947346641636639</v>
      </c>
    </row>
    <row r="133" spans="1:7" ht="18.75" customHeight="1">
      <c r="A133" s="63"/>
      <c r="B133" s="63"/>
      <c r="C133" s="97" t="s">
        <v>181</v>
      </c>
      <c r="D133" s="90">
        <v>1650000</v>
      </c>
      <c r="E133" s="90">
        <v>1578086</v>
      </c>
      <c r="F133" s="90">
        <v>1578086</v>
      </c>
      <c r="G133" s="91">
        <f t="shared" si="3"/>
        <v>1</v>
      </c>
    </row>
    <row r="134" spans="1:7" ht="18.75" customHeight="1">
      <c r="A134" s="63"/>
      <c r="B134" s="69"/>
      <c r="C134" s="69" t="s">
        <v>5</v>
      </c>
      <c r="D134" s="77">
        <v>1300000</v>
      </c>
      <c r="E134" s="77">
        <v>867079</v>
      </c>
      <c r="F134" s="77">
        <v>772075</v>
      </c>
      <c r="G134" s="78">
        <f aca="true" t="shared" si="4" ref="G134:G201">F134/E134</f>
        <v>0.8904321290216923</v>
      </c>
    </row>
    <row r="135" spans="1:7" s="9" customFormat="1" ht="18.75" customHeight="1">
      <c r="A135" s="39"/>
      <c r="B135" s="73">
        <v>80111</v>
      </c>
      <c r="C135" s="73" t="s">
        <v>167</v>
      </c>
      <c r="D135" s="74">
        <f>SUM(D136:D138)</f>
        <v>2510890</v>
      </c>
      <c r="E135" s="74">
        <f>SUM(E136:E138)</f>
        <v>3172149</v>
      </c>
      <c r="F135" s="74">
        <f>SUM(F136:F138)</f>
        <v>3145987</v>
      </c>
      <c r="G135" s="75">
        <f t="shared" si="4"/>
        <v>0.9917525942192501</v>
      </c>
    </row>
    <row r="136" spans="1:7" ht="18.75" customHeight="1">
      <c r="A136" s="63"/>
      <c r="B136" s="63"/>
      <c r="C136" s="65" t="s">
        <v>38</v>
      </c>
      <c r="D136" s="54">
        <v>1884930</v>
      </c>
      <c r="E136" s="54">
        <v>2370081</v>
      </c>
      <c r="F136" s="54">
        <v>2349007</v>
      </c>
      <c r="G136" s="55">
        <f t="shared" si="4"/>
        <v>0.9911083207704715</v>
      </c>
    </row>
    <row r="137" spans="1:7" ht="18.75" customHeight="1">
      <c r="A137" s="63"/>
      <c r="B137" s="63"/>
      <c r="C137" s="66" t="s">
        <v>39</v>
      </c>
      <c r="D137" s="67">
        <v>249020</v>
      </c>
      <c r="E137" s="67">
        <v>337731</v>
      </c>
      <c r="F137" s="67">
        <v>332649</v>
      </c>
      <c r="G137" s="68">
        <f t="shared" si="4"/>
        <v>0.9849525213853629</v>
      </c>
    </row>
    <row r="138" spans="1:7" ht="18.75" customHeight="1">
      <c r="A138" s="63"/>
      <c r="B138" s="69"/>
      <c r="C138" s="69" t="s">
        <v>40</v>
      </c>
      <c r="D138" s="77">
        <v>376940</v>
      </c>
      <c r="E138" s="77">
        <v>464337</v>
      </c>
      <c r="F138" s="77">
        <v>464331</v>
      </c>
      <c r="G138" s="78">
        <v>0.9999</v>
      </c>
    </row>
    <row r="139" spans="1:7" s="9" customFormat="1" ht="18.75" customHeight="1">
      <c r="A139" s="39"/>
      <c r="B139" s="73">
        <v>80113</v>
      </c>
      <c r="C139" s="73" t="s">
        <v>43</v>
      </c>
      <c r="D139" s="74">
        <f>D140</f>
        <v>260000</v>
      </c>
      <c r="E139" s="74">
        <f>E140</f>
        <v>254436</v>
      </c>
      <c r="F139" s="74">
        <f>F140</f>
        <v>252770</v>
      </c>
      <c r="G139" s="75">
        <f t="shared" si="4"/>
        <v>0.9934521844393089</v>
      </c>
    </row>
    <row r="140" spans="1:7" ht="18.75" customHeight="1">
      <c r="A140" s="63"/>
      <c r="B140" s="79"/>
      <c r="C140" s="79" t="s">
        <v>168</v>
      </c>
      <c r="D140" s="46">
        <v>260000</v>
      </c>
      <c r="E140" s="46">
        <v>254436</v>
      </c>
      <c r="F140" s="46">
        <v>252770</v>
      </c>
      <c r="G140" s="47">
        <f t="shared" si="4"/>
        <v>0.9934521844393089</v>
      </c>
    </row>
    <row r="141" spans="1:7" s="9" customFormat="1" ht="18.75" customHeight="1">
      <c r="A141" s="39"/>
      <c r="B141" s="73">
        <v>80120</v>
      </c>
      <c r="C141" s="73" t="s">
        <v>244</v>
      </c>
      <c r="D141" s="74">
        <f>SUM(D142:D146)</f>
        <v>35881570</v>
      </c>
      <c r="E141" s="74">
        <f>SUM(E142:E146)</f>
        <v>35292038</v>
      </c>
      <c r="F141" s="74">
        <f>SUM(F142:F146)</f>
        <v>35192596</v>
      </c>
      <c r="G141" s="75">
        <f t="shared" si="4"/>
        <v>0.9971823106390172</v>
      </c>
    </row>
    <row r="142" spans="1:7" ht="18.75" customHeight="1">
      <c r="A142" s="63"/>
      <c r="B142" s="63"/>
      <c r="C142" s="65" t="s">
        <v>38</v>
      </c>
      <c r="D142" s="54">
        <v>22282970</v>
      </c>
      <c r="E142" s="54">
        <v>21946679</v>
      </c>
      <c r="F142" s="54">
        <v>21941188</v>
      </c>
      <c r="G142" s="55">
        <f t="shared" si="4"/>
        <v>0.9997498026922433</v>
      </c>
    </row>
    <row r="143" spans="1:7" ht="18.75" customHeight="1">
      <c r="A143" s="63"/>
      <c r="B143" s="63"/>
      <c r="C143" s="66" t="s">
        <v>39</v>
      </c>
      <c r="D143" s="67">
        <v>3992390</v>
      </c>
      <c r="E143" s="67">
        <v>4476133</v>
      </c>
      <c r="F143" s="67">
        <v>4455298</v>
      </c>
      <c r="G143" s="68">
        <f t="shared" si="4"/>
        <v>0.9953453125722582</v>
      </c>
    </row>
    <row r="144" spans="1:7" ht="18.75" customHeight="1">
      <c r="A144" s="63"/>
      <c r="B144" s="63"/>
      <c r="C144" s="66" t="s">
        <v>40</v>
      </c>
      <c r="D144" s="67">
        <v>4371210</v>
      </c>
      <c r="E144" s="67">
        <v>4299645</v>
      </c>
      <c r="F144" s="67">
        <v>4294665</v>
      </c>
      <c r="G144" s="68">
        <f t="shared" si="4"/>
        <v>0.9988417648433766</v>
      </c>
    </row>
    <row r="145" spans="1:7" ht="18.75" customHeight="1">
      <c r="A145" s="63"/>
      <c r="B145" s="63"/>
      <c r="C145" s="76" t="s">
        <v>243</v>
      </c>
      <c r="D145" s="67">
        <v>4500000</v>
      </c>
      <c r="E145" s="67">
        <v>4082092</v>
      </c>
      <c r="F145" s="67">
        <v>4014001</v>
      </c>
      <c r="G145" s="68">
        <f t="shared" si="4"/>
        <v>0.9833195822142176</v>
      </c>
    </row>
    <row r="146" spans="1:7" ht="18.75" customHeight="1">
      <c r="A146" s="63"/>
      <c r="B146" s="69"/>
      <c r="C146" s="69" t="s">
        <v>5</v>
      </c>
      <c r="D146" s="77">
        <v>735000</v>
      </c>
      <c r="E146" s="77">
        <v>487489</v>
      </c>
      <c r="F146" s="77">
        <v>487444</v>
      </c>
      <c r="G146" s="78">
        <f t="shared" si="4"/>
        <v>0.9999076902248051</v>
      </c>
    </row>
    <row r="147" spans="1:7" s="9" customFormat="1" ht="18.75" customHeight="1">
      <c r="A147" s="39"/>
      <c r="B147" s="73">
        <v>80121</v>
      </c>
      <c r="C147" s="73" t="s">
        <v>242</v>
      </c>
      <c r="D147" s="74">
        <f>SUM(D148:D150)</f>
        <v>921250</v>
      </c>
      <c r="E147" s="74">
        <f>SUM(E148:E150)</f>
        <v>1106414</v>
      </c>
      <c r="F147" s="74">
        <f>SUM(F148:F150)</f>
        <v>1106290</v>
      </c>
      <c r="G147" s="75">
        <f t="shared" si="4"/>
        <v>0.9998879262192994</v>
      </c>
    </row>
    <row r="148" spans="1:7" ht="18.75" customHeight="1">
      <c r="A148" s="63"/>
      <c r="B148" s="63"/>
      <c r="C148" s="65" t="s">
        <v>38</v>
      </c>
      <c r="D148" s="54">
        <v>694680</v>
      </c>
      <c r="E148" s="54">
        <v>824352</v>
      </c>
      <c r="F148" s="54">
        <v>824232</v>
      </c>
      <c r="G148" s="55">
        <f t="shared" si="4"/>
        <v>0.9998544311168045</v>
      </c>
    </row>
    <row r="149" spans="1:7" ht="18.75" customHeight="1">
      <c r="A149" s="63"/>
      <c r="B149" s="63"/>
      <c r="C149" s="66" t="s">
        <v>39</v>
      </c>
      <c r="D149" s="67">
        <v>89650</v>
      </c>
      <c r="E149" s="67">
        <v>117486</v>
      </c>
      <c r="F149" s="67">
        <v>117484</v>
      </c>
      <c r="G149" s="68">
        <v>0.9999</v>
      </c>
    </row>
    <row r="150" spans="1:7" ht="18.75" customHeight="1">
      <c r="A150" s="63"/>
      <c r="B150" s="69"/>
      <c r="C150" s="70" t="s">
        <v>40</v>
      </c>
      <c r="D150" s="71">
        <v>136920</v>
      </c>
      <c r="E150" s="71">
        <v>164576</v>
      </c>
      <c r="F150" s="71">
        <v>164574</v>
      </c>
      <c r="G150" s="72">
        <v>0.9999</v>
      </c>
    </row>
    <row r="151" spans="1:7" s="9" customFormat="1" ht="18.75" customHeight="1">
      <c r="A151" s="39"/>
      <c r="B151" s="73">
        <v>80130</v>
      </c>
      <c r="C151" s="73" t="s">
        <v>190</v>
      </c>
      <c r="D151" s="74">
        <f>SUM(D152:D156)</f>
        <v>46617970</v>
      </c>
      <c r="E151" s="74">
        <f>SUM(E152:E156)</f>
        <v>46684313</v>
      </c>
      <c r="F151" s="74">
        <f>SUM(F152:F156)</f>
        <v>46577922</v>
      </c>
      <c r="G151" s="75">
        <f t="shared" si="4"/>
        <v>0.9977210546077866</v>
      </c>
    </row>
    <row r="152" spans="1:7" ht="18.75" customHeight="1">
      <c r="A152" s="63"/>
      <c r="B152" s="63"/>
      <c r="C152" s="65" t="s">
        <v>38</v>
      </c>
      <c r="D152" s="54">
        <v>30828880</v>
      </c>
      <c r="E152" s="54">
        <v>29772658</v>
      </c>
      <c r="F152" s="54">
        <v>29741968</v>
      </c>
      <c r="G152" s="55">
        <f t="shared" si="4"/>
        <v>0.9989691884412873</v>
      </c>
    </row>
    <row r="153" spans="1:7" ht="18.75" customHeight="1">
      <c r="A153" s="63"/>
      <c r="B153" s="63"/>
      <c r="C153" s="97" t="s">
        <v>39</v>
      </c>
      <c r="D153" s="90">
        <v>5788880</v>
      </c>
      <c r="E153" s="90">
        <v>5885106</v>
      </c>
      <c r="F153" s="90">
        <v>5856697</v>
      </c>
      <c r="G153" s="91">
        <f t="shared" si="4"/>
        <v>0.995172729259252</v>
      </c>
    </row>
    <row r="154" spans="1:7" ht="18.75" customHeight="1">
      <c r="A154" s="63"/>
      <c r="B154" s="63"/>
      <c r="C154" s="66" t="s">
        <v>40</v>
      </c>
      <c r="D154" s="67">
        <v>6065210</v>
      </c>
      <c r="E154" s="67">
        <v>5773927</v>
      </c>
      <c r="F154" s="67">
        <v>5753516</v>
      </c>
      <c r="G154" s="68">
        <f t="shared" si="4"/>
        <v>0.9964649708941592</v>
      </c>
    </row>
    <row r="155" spans="1:7" ht="18.75" customHeight="1">
      <c r="A155" s="63"/>
      <c r="B155" s="63"/>
      <c r="C155" s="76" t="s">
        <v>241</v>
      </c>
      <c r="D155" s="67">
        <v>1800000</v>
      </c>
      <c r="E155" s="67">
        <v>1897045</v>
      </c>
      <c r="F155" s="67">
        <v>1871034</v>
      </c>
      <c r="G155" s="68">
        <f t="shared" si="4"/>
        <v>0.9862886752818198</v>
      </c>
    </row>
    <row r="156" spans="1:7" ht="18.75" customHeight="1">
      <c r="A156" s="63"/>
      <c r="B156" s="69"/>
      <c r="C156" s="69" t="s">
        <v>5</v>
      </c>
      <c r="D156" s="77">
        <v>2135000</v>
      </c>
      <c r="E156" s="77">
        <v>3355577</v>
      </c>
      <c r="F156" s="77">
        <v>3354707</v>
      </c>
      <c r="G156" s="78">
        <f t="shared" si="4"/>
        <v>0.9997407301337445</v>
      </c>
    </row>
    <row r="157" spans="1:7" s="9" customFormat="1" ht="18.75" customHeight="1">
      <c r="A157" s="39"/>
      <c r="B157" s="73">
        <v>80133</v>
      </c>
      <c r="C157" s="73" t="s">
        <v>136</v>
      </c>
      <c r="D157" s="74">
        <f>SUM(D158:D161)</f>
        <v>5260000</v>
      </c>
      <c r="E157" s="74">
        <f>SUM(E158:E161)</f>
        <v>3617039</v>
      </c>
      <c r="F157" s="74">
        <f>SUM(F158:F161)</f>
        <v>3585098</v>
      </c>
      <c r="G157" s="75">
        <f t="shared" si="4"/>
        <v>0.9911692962116251</v>
      </c>
    </row>
    <row r="158" spans="1:7" ht="18.75" customHeight="1">
      <c r="A158" s="63"/>
      <c r="B158" s="64"/>
      <c r="C158" s="65" t="s">
        <v>38</v>
      </c>
      <c r="D158" s="54">
        <v>1700000</v>
      </c>
      <c r="E158" s="54">
        <v>1545327</v>
      </c>
      <c r="F158" s="54">
        <v>1545324</v>
      </c>
      <c r="G158" s="55">
        <v>0.9999</v>
      </c>
    </row>
    <row r="159" spans="1:7" ht="18.75" customHeight="1">
      <c r="A159" s="63"/>
      <c r="B159" s="63"/>
      <c r="C159" s="66" t="s">
        <v>39</v>
      </c>
      <c r="D159" s="67">
        <v>280000</v>
      </c>
      <c r="E159" s="67">
        <v>282789</v>
      </c>
      <c r="F159" s="67">
        <v>282772</v>
      </c>
      <c r="G159" s="68">
        <f t="shared" si="4"/>
        <v>0.9999398845075304</v>
      </c>
    </row>
    <row r="160" spans="1:7" ht="18.75" customHeight="1">
      <c r="A160" s="63"/>
      <c r="B160" s="63"/>
      <c r="C160" s="66" t="s">
        <v>40</v>
      </c>
      <c r="D160" s="67">
        <v>330000</v>
      </c>
      <c r="E160" s="67">
        <v>303902</v>
      </c>
      <c r="F160" s="67">
        <v>303901</v>
      </c>
      <c r="G160" s="68">
        <v>0.9999</v>
      </c>
    </row>
    <row r="161" spans="1:7" ht="18.75" customHeight="1">
      <c r="A161" s="63"/>
      <c r="B161" s="69"/>
      <c r="C161" s="57" t="s">
        <v>218</v>
      </c>
      <c r="D161" s="71">
        <v>2950000</v>
      </c>
      <c r="E161" s="71">
        <v>1485021</v>
      </c>
      <c r="F161" s="71">
        <v>1453101</v>
      </c>
      <c r="G161" s="72">
        <f t="shared" si="4"/>
        <v>0.9785053544697347</v>
      </c>
    </row>
    <row r="162" spans="1:7" s="9" customFormat="1" ht="18.75" customHeight="1">
      <c r="A162" s="39"/>
      <c r="B162" s="73">
        <v>80134</v>
      </c>
      <c r="C162" s="73" t="s">
        <v>44</v>
      </c>
      <c r="D162" s="74">
        <f>SUM(D163:D165)</f>
        <v>4150000</v>
      </c>
      <c r="E162" s="74">
        <f>SUM(E163:E165)</f>
        <v>4044441</v>
      </c>
      <c r="F162" s="74">
        <f>SUM(F163:F165)</f>
        <v>4040351</v>
      </c>
      <c r="G162" s="75">
        <f t="shared" si="4"/>
        <v>0.9989887354024944</v>
      </c>
    </row>
    <row r="163" spans="1:7" ht="18.75" customHeight="1">
      <c r="A163" s="63"/>
      <c r="B163" s="63"/>
      <c r="C163" s="65" t="s">
        <v>38</v>
      </c>
      <c r="D163" s="54">
        <v>3150000</v>
      </c>
      <c r="E163" s="54">
        <v>3017727</v>
      </c>
      <c r="F163" s="54">
        <v>3016044</v>
      </c>
      <c r="G163" s="55">
        <f t="shared" si="4"/>
        <v>0.9994422954760321</v>
      </c>
    </row>
    <row r="164" spans="1:7" ht="18.75" customHeight="1">
      <c r="A164" s="63"/>
      <c r="B164" s="63"/>
      <c r="C164" s="66" t="s">
        <v>39</v>
      </c>
      <c r="D164" s="67">
        <v>380000</v>
      </c>
      <c r="E164" s="67">
        <v>416535</v>
      </c>
      <c r="F164" s="67">
        <v>416533</v>
      </c>
      <c r="G164" s="68">
        <v>0.9999</v>
      </c>
    </row>
    <row r="165" spans="1:7" ht="18.75" customHeight="1">
      <c r="A165" s="69"/>
      <c r="B165" s="69"/>
      <c r="C165" s="69" t="s">
        <v>40</v>
      </c>
      <c r="D165" s="77">
        <v>620000</v>
      </c>
      <c r="E165" s="77">
        <v>610179</v>
      </c>
      <c r="F165" s="77">
        <v>607774</v>
      </c>
      <c r="G165" s="78">
        <f t="shared" si="4"/>
        <v>0.9960585336434062</v>
      </c>
    </row>
    <row r="166" spans="1:7" s="9" customFormat="1" ht="25.5" customHeight="1">
      <c r="A166" s="39"/>
      <c r="B166" s="101">
        <v>80140</v>
      </c>
      <c r="C166" s="87" t="s">
        <v>137</v>
      </c>
      <c r="D166" s="74">
        <f>SUM(D167:D169)</f>
        <v>7358750</v>
      </c>
      <c r="E166" s="74">
        <f>SUM(E167:E170)</f>
        <v>7544254</v>
      </c>
      <c r="F166" s="74">
        <f>SUM(F167:F170)</f>
        <v>7540585</v>
      </c>
      <c r="G166" s="75">
        <f t="shared" si="4"/>
        <v>0.9995136696086849</v>
      </c>
    </row>
    <row r="167" spans="1:7" ht="18.75" customHeight="1">
      <c r="A167" s="63"/>
      <c r="B167" s="64"/>
      <c r="C167" s="65" t="s">
        <v>38</v>
      </c>
      <c r="D167" s="54">
        <v>5391130</v>
      </c>
      <c r="E167" s="54">
        <v>5452976</v>
      </c>
      <c r="F167" s="54">
        <v>5449502</v>
      </c>
      <c r="G167" s="55">
        <f t="shared" si="4"/>
        <v>0.9993629166898955</v>
      </c>
    </row>
    <row r="168" spans="1:7" ht="18.75" customHeight="1">
      <c r="A168" s="63"/>
      <c r="B168" s="63"/>
      <c r="C168" s="66" t="s">
        <v>39</v>
      </c>
      <c r="D168" s="67">
        <v>909420</v>
      </c>
      <c r="E168" s="67">
        <v>1003684</v>
      </c>
      <c r="F168" s="67">
        <v>1003508</v>
      </c>
      <c r="G168" s="68">
        <f t="shared" si="4"/>
        <v>0.9998246460041208</v>
      </c>
    </row>
    <row r="169" spans="1:7" ht="18.75" customHeight="1">
      <c r="A169" s="63"/>
      <c r="B169" s="63"/>
      <c r="C169" s="66" t="s">
        <v>40</v>
      </c>
      <c r="D169" s="67">
        <v>1058200</v>
      </c>
      <c r="E169" s="67">
        <v>1083694</v>
      </c>
      <c r="F169" s="67">
        <v>1083687</v>
      </c>
      <c r="G169" s="68">
        <v>0.9999</v>
      </c>
    </row>
    <row r="170" spans="1:7" ht="18.75" customHeight="1">
      <c r="A170" s="63"/>
      <c r="B170" s="69"/>
      <c r="C170" s="69" t="s">
        <v>5</v>
      </c>
      <c r="D170" s="71"/>
      <c r="E170" s="71">
        <v>3900</v>
      </c>
      <c r="F170" s="71">
        <v>3888</v>
      </c>
      <c r="G170" s="78">
        <f t="shared" si="4"/>
        <v>0.9969230769230769</v>
      </c>
    </row>
    <row r="171" spans="1:7" ht="18.75" customHeight="1">
      <c r="A171" s="63"/>
      <c r="B171" s="73">
        <v>80145</v>
      </c>
      <c r="C171" s="73" t="s">
        <v>138</v>
      </c>
      <c r="D171" s="74">
        <f>D172</f>
        <v>50000</v>
      </c>
      <c r="E171" s="74">
        <f>E172</f>
        <v>21923</v>
      </c>
      <c r="F171" s="74">
        <f>F172</f>
        <v>21922</v>
      </c>
      <c r="G171" s="75">
        <v>0.9999</v>
      </c>
    </row>
    <row r="172" spans="1:7" ht="18.75" customHeight="1">
      <c r="A172" s="63"/>
      <c r="B172" s="69"/>
      <c r="C172" s="88" t="s">
        <v>230</v>
      </c>
      <c r="D172" s="77">
        <v>50000</v>
      </c>
      <c r="E172" s="77">
        <v>21923</v>
      </c>
      <c r="F172" s="77">
        <v>21922</v>
      </c>
      <c r="G172" s="47">
        <v>0.9999</v>
      </c>
    </row>
    <row r="173" spans="1:7" ht="18.75" customHeight="1">
      <c r="A173" s="63"/>
      <c r="B173" s="73">
        <v>80146</v>
      </c>
      <c r="C173" s="73" t="s">
        <v>261</v>
      </c>
      <c r="D173" s="74"/>
      <c r="E173" s="74">
        <f>E174</f>
        <v>1003000</v>
      </c>
      <c r="F173" s="74">
        <f>F174</f>
        <v>924311</v>
      </c>
      <c r="G173" s="75">
        <f t="shared" si="4"/>
        <v>0.9215463609172483</v>
      </c>
    </row>
    <row r="174" spans="1:7" ht="18.75" customHeight="1">
      <c r="A174" s="63"/>
      <c r="B174" s="69"/>
      <c r="C174" s="88" t="s">
        <v>262</v>
      </c>
      <c r="D174" s="77"/>
      <c r="E174" s="77">
        <v>1003000</v>
      </c>
      <c r="F174" s="77">
        <v>924311</v>
      </c>
      <c r="G174" s="47">
        <f t="shared" si="4"/>
        <v>0.9215463609172483</v>
      </c>
    </row>
    <row r="175" spans="1:7" s="9" customFormat="1" ht="18.75" customHeight="1">
      <c r="A175" s="39"/>
      <c r="B175" s="73">
        <v>80195</v>
      </c>
      <c r="C175" s="73" t="s">
        <v>3</v>
      </c>
      <c r="D175" s="74">
        <f>SUM(D176:D181)</f>
        <v>3477000</v>
      </c>
      <c r="E175" s="74">
        <f>SUM(E176:E181)</f>
        <v>1617907</v>
      </c>
      <c r="F175" s="74">
        <f>SUM(F176:F181)</f>
        <v>1617906</v>
      </c>
      <c r="G175" s="75">
        <v>0.9999</v>
      </c>
    </row>
    <row r="176" spans="1:7" ht="18.75" customHeight="1">
      <c r="A176" s="63"/>
      <c r="B176" s="63"/>
      <c r="C176" s="89" t="s">
        <v>140</v>
      </c>
      <c r="D176" s="54">
        <v>15000</v>
      </c>
      <c r="E176" s="54">
        <v>15000</v>
      </c>
      <c r="F176" s="54">
        <v>15000</v>
      </c>
      <c r="G176" s="55">
        <f t="shared" si="4"/>
        <v>1</v>
      </c>
    </row>
    <row r="177" spans="1:7" ht="18.75" customHeight="1">
      <c r="A177" s="63"/>
      <c r="B177" s="63"/>
      <c r="C177" s="76" t="s">
        <v>127</v>
      </c>
      <c r="D177" s="67">
        <v>5000</v>
      </c>
      <c r="E177" s="67">
        <v>959</v>
      </c>
      <c r="F177" s="67">
        <v>958</v>
      </c>
      <c r="G177" s="68">
        <f t="shared" si="4"/>
        <v>0.9989572471324296</v>
      </c>
    </row>
    <row r="178" spans="1:7" ht="18.75" customHeight="1">
      <c r="A178" s="63"/>
      <c r="B178" s="63"/>
      <c r="C178" s="76" t="s">
        <v>192</v>
      </c>
      <c r="D178" s="67">
        <v>1000000</v>
      </c>
      <c r="E178" s="67">
        <v>0</v>
      </c>
      <c r="F178" s="67"/>
      <c r="G178" s="68"/>
    </row>
    <row r="179" spans="1:7" ht="26.25" customHeight="1">
      <c r="A179" s="63"/>
      <c r="B179" s="63"/>
      <c r="C179" s="76" t="s">
        <v>247</v>
      </c>
      <c r="D179" s="67">
        <v>1500000</v>
      </c>
      <c r="E179" s="67">
        <v>0</v>
      </c>
      <c r="F179" s="67"/>
      <c r="G179" s="68"/>
    </row>
    <row r="180" spans="1:7" ht="25.5" customHeight="1">
      <c r="A180" s="63"/>
      <c r="B180" s="63"/>
      <c r="C180" s="76" t="s">
        <v>240</v>
      </c>
      <c r="D180" s="67">
        <v>957000</v>
      </c>
      <c r="E180" s="67">
        <v>1598628</v>
      </c>
      <c r="F180" s="67">
        <v>1598628</v>
      </c>
      <c r="G180" s="68">
        <f t="shared" si="4"/>
        <v>1</v>
      </c>
    </row>
    <row r="181" spans="1:7" ht="25.5" customHeight="1">
      <c r="A181" s="63"/>
      <c r="B181" s="69"/>
      <c r="C181" s="57" t="s">
        <v>268</v>
      </c>
      <c r="D181" s="71"/>
      <c r="E181" s="71">
        <v>3320</v>
      </c>
      <c r="F181" s="71">
        <v>3320</v>
      </c>
      <c r="G181" s="72">
        <f t="shared" si="4"/>
        <v>1</v>
      </c>
    </row>
    <row r="182" spans="1:7" s="9" customFormat="1" ht="18.75" customHeight="1">
      <c r="A182" s="39"/>
      <c r="B182" s="73">
        <v>80197</v>
      </c>
      <c r="C182" s="73" t="s">
        <v>63</v>
      </c>
      <c r="D182" s="74">
        <f>D183</f>
        <v>142500</v>
      </c>
      <c r="E182" s="74">
        <f>E183</f>
        <v>142500</v>
      </c>
      <c r="F182" s="74">
        <f>F183</f>
        <v>141200</v>
      </c>
      <c r="G182" s="75">
        <f t="shared" si="4"/>
        <v>0.9908771929824561</v>
      </c>
    </row>
    <row r="183" spans="1:7" ht="26.25" customHeight="1">
      <c r="A183" s="69"/>
      <c r="B183" s="79"/>
      <c r="C183" s="45" t="s">
        <v>139</v>
      </c>
      <c r="D183" s="46">
        <v>142500</v>
      </c>
      <c r="E183" s="46">
        <v>142500</v>
      </c>
      <c r="F183" s="46">
        <v>141200</v>
      </c>
      <c r="G183" s="47">
        <f t="shared" si="4"/>
        <v>0.9908771929824561</v>
      </c>
    </row>
    <row r="184" spans="1:7" ht="18.75" customHeight="1">
      <c r="A184" s="36">
        <v>851</v>
      </c>
      <c r="B184" s="36"/>
      <c r="C184" s="36" t="s">
        <v>46</v>
      </c>
      <c r="D184" s="37">
        <f>D185+D190+D192+D194+D199+D197</f>
        <v>5525000</v>
      </c>
      <c r="E184" s="37">
        <f>E185+E190+E192+E194+E199+E197</f>
        <v>9559849</v>
      </c>
      <c r="F184" s="37">
        <f>F185+F190+F192+F194+F199+F197</f>
        <v>8725497</v>
      </c>
      <c r="G184" s="38">
        <f t="shared" si="4"/>
        <v>0.9127233076589389</v>
      </c>
    </row>
    <row r="185" spans="1:7" s="9" customFormat="1" ht="18.75" customHeight="1">
      <c r="A185" s="39"/>
      <c r="B185" s="41">
        <v>85121</v>
      </c>
      <c r="C185" s="41" t="s">
        <v>45</v>
      </c>
      <c r="D185" s="42">
        <f>SUM(D186:D189)</f>
        <v>1150000</v>
      </c>
      <c r="E185" s="42">
        <f>SUM(E186:E189)</f>
        <v>3082000</v>
      </c>
      <c r="F185" s="42">
        <f>SUM(F186:F189)</f>
        <v>2814091</v>
      </c>
      <c r="G185" s="43">
        <f t="shared" si="4"/>
        <v>0.9130730045425048</v>
      </c>
    </row>
    <row r="186" spans="1:7" ht="19.5" customHeight="1">
      <c r="A186" s="63"/>
      <c r="B186" s="63"/>
      <c r="C186" s="76" t="s">
        <v>210</v>
      </c>
      <c r="D186" s="67">
        <v>50000</v>
      </c>
      <c r="E186" s="67">
        <v>5000</v>
      </c>
      <c r="F186" s="67">
        <v>4445</v>
      </c>
      <c r="G186" s="68">
        <f t="shared" si="4"/>
        <v>0.889</v>
      </c>
    </row>
    <row r="187" spans="1:7" ht="18.75" customHeight="1">
      <c r="A187" s="63"/>
      <c r="B187" s="63"/>
      <c r="C187" s="76" t="s">
        <v>263</v>
      </c>
      <c r="D187" s="67"/>
      <c r="E187" s="67">
        <v>1730000</v>
      </c>
      <c r="F187" s="67">
        <v>1729999</v>
      </c>
      <c r="G187" s="68">
        <v>0.9999</v>
      </c>
    </row>
    <row r="188" spans="1:7" ht="18.75" customHeight="1">
      <c r="A188" s="63"/>
      <c r="B188" s="63"/>
      <c r="C188" s="76" t="s">
        <v>290</v>
      </c>
      <c r="D188" s="67"/>
      <c r="E188" s="67">
        <v>202000</v>
      </c>
      <c r="F188" s="67">
        <v>202000</v>
      </c>
      <c r="G188" s="68">
        <f t="shared" si="4"/>
        <v>1</v>
      </c>
    </row>
    <row r="189" spans="1:7" ht="18.75" customHeight="1">
      <c r="A189" s="63"/>
      <c r="B189" s="69"/>
      <c r="C189" s="69" t="s">
        <v>5</v>
      </c>
      <c r="D189" s="77">
        <v>1100000</v>
      </c>
      <c r="E189" s="77">
        <v>1145000</v>
      </c>
      <c r="F189" s="77">
        <v>877647</v>
      </c>
      <c r="G189" s="78">
        <f t="shared" si="4"/>
        <v>0.7665039301310044</v>
      </c>
    </row>
    <row r="190" spans="1:7" s="9" customFormat="1" ht="18.75" customHeight="1">
      <c r="A190" s="39"/>
      <c r="B190" s="73">
        <v>85149</v>
      </c>
      <c r="C190" s="73" t="s">
        <v>47</v>
      </c>
      <c r="D190" s="74">
        <f>D191</f>
        <v>1000000</v>
      </c>
      <c r="E190" s="74">
        <f>E191</f>
        <v>1200000</v>
      </c>
      <c r="F190" s="74">
        <f>F191</f>
        <v>1162462</v>
      </c>
      <c r="G190" s="75">
        <f t="shared" si="4"/>
        <v>0.9687183333333333</v>
      </c>
    </row>
    <row r="191" spans="1:7" ht="18.75" customHeight="1">
      <c r="A191" s="63"/>
      <c r="B191" s="79"/>
      <c r="C191" s="79" t="s">
        <v>141</v>
      </c>
      <c r="D191" s="46">
        <v>1000000</v>
      </c>
      <c r="E191" s="46">
        <v>1200000</v>
      </c>
      <c r="F191" s="46">
        <v>1162462</v>
      </c>
      <c r="G191" s="47">
        <f t="shared" si="4"/>
        <v>0.9687183333333333</v>
      </c>
    </row>
    <row r="192" spans="1:7" s="9" customFormat="1" ht="18.75" customHeight="1">
      <c r="A192" s="39"/>
      <c r="B192" s="73">
        <v>85153</v>
      </c>
      <c r="C192" s="73" t="s">
        <v>169</v>
      </c>
      <c r="D192" s="74">
        <f>D193</f>
        <v>100000</v>
      </c>
      <c r="E192" s="74">
        <f>E193</f>
        <v>100000</v>
      </c>
      <c r="F192" s="74">
        <f>F193</f>
        <v>89381</v>
      </c>
      <c r="G192" s="75">
        <f t="shared" si="4"/>
        <v>0.89381</v>
      </c>
    </row>
    <row r="193" spans="1:7" ht="18.75" customHeight="1">
      <c r="A193" s="63"/>
      <c r="B193" s="79"/>
      <c r="C193" s="45" t="s">
        <v>142</v>
      </c>
      <c r="D193" s="46">
        <v>100000</v>
      </c>
      <c r="E193" s="46">
        <v>100000</v>
      </c>
      <c r="F193" s="46">
        <v>89381</v>
      </c>
      <c r="G193" s="47">
        <f t="shared" si="4"/>
        <v>0.89381</v>
      </c>
    </row>
    <row r="194" spans="1:7" s="9" customFormat="1" ht="18.75" customHeight="1">
      <c r="A194" s="39"/>
      <c r="B194" s="73">
        <v>85154</v>
      </c>
      <c r="C194" s="73" t="s">
        <v>48</v>
      </c>
      <c r="D194" s="74">
        <f>D195</f>
        <v>2750000</v>
      </c>
      <c r="E194" s="74">
        <f>E195</f>
        <v>4285000</v>
      </c>
      <c r="F194" s="74">
        <f>F195</f>
        <v>3869393</v>
      </c>
      <c r="G194" s="75">
        <f t="shared" si="4"/>
        <v>0.9030088681446908</v>
      </c>
    </row>
    <row r="195" spans="1:7" ht="27" customHeight="1">
      <c r="A195" s="69"/>
      <c r="B195" s="79"/>
      <c r="C195" s="45" t="s">
        <v>249</v>
      </c>
      <c r="D195" s="46">
        <v>2750000</v>
      </c>
      <c r="E195" s="46">
        <v>4285000</v>
      </c>
      <c r="F195" s="46">
        <v>3869393</v>
      </c>
      <c r="G195" s="47">
        <f t="shared" si="4"/>
        <v>0.9030088681446908</v>
      </c>
    </row>
    <row r="196" spans="1:7" ht="19.5" customHeight="1">
      <c r="A196" s="172"/>
      <c r="B196" s="172"/>
      <c r="C196" s="179"/>
      <c r="D196" s="173"/>
      <c r="E196" s="173"/>
      <c r="F196" s="173"/>
      <c r="G196" s="174"/>
    </row>
    <row r="197" spans="1:7" s="9" customFormat="1" ht="18.75" customHeight="1">
      <c r="A197" s="39"/>
      <c r="B197" s="73">
        <v>85158</v>
      </c>
      <c r="C197" s="73" t="s">
        <v>269</v>
      </c>
      <c r="D197" s="74"/>
      <c r="E197" s="74">
        <f>E198</f>
        <v>367849</v>
      </c>
      <c r="F197" s="74">
        <f>F198</f>
        <v>355119</v>
      </c>
      <c r="G197" s="75">
        <f t="shared" si="4"/>
        <v>0.9653934087084646</v>
      </c>
    </row>
    <row r="198" spans="1:7" ht="18.75" customHeight="1">
      <c r="A198" s="63"/>
      <c r="B198" s="79"/>
      <c r="C198" s="45" t="s">
        <v>270</v>
      </c>
      <c r="D198" s="46"/>
      <c r="E198" s="46">
        <v>367849</v>
      </c>
      <c r="F198" s="46">
        <v>355119</v>
      </c>
      <c r="G198" s="47">
        <f t="shared" si="4"/>
        <v>0.9653934087084646</v>
      </c>
    </row>
    <row r="199" spans="1:7" s="9" customFormat="1" ht="18.75" customHeight="1">
      <c r="A199" s="39"/>
      <c r="B199" s="73">
        <v>85195</v>
      </c>
      <c r="C199" s="73" t="s">
        <v>3</v>
      </c>
      <c r="D199" s="74">
        <f>SUM(D200:D201)</f>
        <v>525000</v>
      </c>
      <c r="E199" s="74">
        <f>SUM(E200:E201)</f>
        <v>525000</v>
      </c>
      <c r="F199" s="74">
        <f>SUM(F200:F201)</f>
        <v>435051</v>
      </c>
      <c r="G199" s="75">
        <f t="shared" si="4"/>
        <v>0.8286685714285714</v>
      </c>
    </row>
    <row r="200" spans="1:7" ht="27.75" customHeight="1">
      <c r="A200" s="63"/>
      <c r="B200" s="63"/>
      <c r="C200" s="76" t="s">
        <v>316</v>
      </c>
      <c r="D200" s="67">
        <v>515000</v>
      </c>
      <c r="E200" s="67">
        <v>515000</v>
      </c>
      <c r="F200" s="67">
        <v>425051</v>
      </c>
      <c r="G200" s="68">
        <f aca="true" t="shared" si="5" ref="G200:G264">F200/E200</f>
        <v>0.8253417475728155</v>
      </c>
    </row>
    <row r="201" spans="1:7" ht="18.75" customHeight="1">
      <c r="A201" s="69"/>
      <c r="B201" s="69"/>
      <c r="C201" s="69" t="s">
        <v>143</v>
      </c>
      <c r="D201" s="77">
        <v>10000</v>
      </c>
      <c r="E201" s="77">
        <v>10000</v>
      </c>
      <c r="F201" s="77">
        <v>10000</v>
      </c>
      <c r="G201" s="78">
        <f t="shared" si="4"/>
        <v>1</v>
      </c>
    </row>
    <row r="202" spans="1:7" ht="18.75" customHeight="1">
      <c r="A202" s="36">
        <v>853</v>
      </c>
      <c r="B202" s="36"/>
      <c r="C202" s="36" t="s">
        <v>49</v>
      </c>
      <c r="D202" s="37">
        <f>D203+D209+D214+D220+D222+D227+D229+D232+D237+D239+D243+D245+D252+D250</f>
        <v>70441600</v>
      </c>
      <c r="E202" s="37">
        <f>E203+E209+E214+E220+E222+E227+E229+E232+E237+E239+E243+E245+E252+E250</f>
        <v>76678831</v>
      </c>
      <c r="F202" s="37">
        <f>F203+F209+F214+F220+F222+F227+F229+F232+F237+F239+F243+F245+F252+F250</f>
        <v>74799122</v>
      </c>
      <c r="G202" s="38">
        <f t="shared" si="5"/>
        <v>0.9754859460494384</v>
      </c>
    </row>
    <row r="203" spans="1:7" ht="18.75" customHeight="1">
      <c r="A203" s="63"/>
      <c r="B203" s="41">
        <v>85301</v>
      </c>
      <c r="C203" s="41" t="s">
        <v>50</v>
      </c>
      <c r="D203" s="42">
        <f>SUM(D204:D208)</f>
        <v>9730400</v>
      </c>
      <c r="E203" s="42">
        <f>SUM(E204:E208)</f>
        <v>9992201</v>
      </c>
      <c r="F203" s="42">
        <f>SUM(F204:F208)</f>
        <v>9813411</v>
      </c>
      <c r="G203" s="43">
        <f t="shared" si="5"/>
        <v>0.9821070452846175</v>
      </c>
    </row>
    <row r="204" spans="1:7" ht="18.75" customHeight="1">
      <c r="A204" s="63"/>
      <c r="B204" s="39"/>
      <c r="C204" s="65" t="s">
        <v>38</v>
      </c>
      <c r="D204" s="54">
        <v>4094700</v>
      </c>
      <c r="E204" s="54">
        <v>4158900</v>
      </c>
      <c r="F204" s="54">
        <v>4026702</v>
      </c>
      <c r="G204" s="55">
        <f t="shared" si="5"/>
        <v>0.9682132294597129</v>
      </c>
    </row>
    <row r="205" spans="1:7" ht="18.75" customHeight="1">
      <c r="A205" s="63"/>
      <c r="B205" s="39"/>
      <c r="C205" s="66" t="s">
        <v>39</v>
      </c>
      <c r="D205" s="67">
        <f>1761900+370000</f>
        <v>2131900</v>
      </c>
      <c r="E205" s="67">
        <v>2175686</v>
      </c>
      <c r="F205" s="67">
        <v>2156217</v>
      </c>
      <c r="G205" s="68">
        <f t="shared" si="5"/>
        <v>0.9910515579913646</v>
      </c>
    </row>
    <row r="206" spans="1:7" ht="18.75" customHeight="1">
      <c r="A206" s="63"/>
      <c r="B206" s="63"/>
      <c r="C206" s="66" t="s">
        <v>40</v>
      </c>
      <c r="D206" s="67">
        <v>793800</v>
      </c>
      <c r="E206" s="67">
        <v>795194</v>
      </c>
      <c r="F206" s="67">
        <v>783311</v>
      </c>
      <c r="G206" s="68">
        <f t="shared" si="5"/>
        <v>0.9850564767842815</v>
      </c>
    </row>
    <row r="207" spans="1:7" ht="18.75" customHeight="1">
      <c r="A207" s="63"/>
      <c r="B207" s="63"/>
      <c r="C207" s="76" t="s">
        <v>175</v>
      </c>
      <c r="D207" s="67">
        <v>2450000</v>
      </c>
      <c r="E207" s="67">
        <v>2450000</v>
      </c>
      <c r="F207" s="67">
        <v>2437282</v>
      </c>
      <c r="G207" s="68">
        <f t="shared" si="5"/>
        <v>0.9948089795918368</v>
      </c>
    </row>
    <row r="208" spans="1:7" ht="18.75" customHeight="1">
      <c r="A208" s="63"/>
      <c r="B208" s="69"/>
      <c r="C208" s="88" t="s">
        <v>5</v>
      </c>
      <c r="D208" s="77">
        <v>260000</v>
      </c>
      <c r="E208" s="77">
        <v>412421</v>
      </c>
      <c r="F208" s="77">
        <v>409899</v>
      </c>
      <c r="G208" s="78">
        <f t="shared" si="5"/>
        <v>0.9938848894697409</v>
      </c>
    </row>
    <row r="209" spans="1:7" ht="18.75" customHeight="1">
      <c r="A209" s="63"/>
      <c r="B209" s="73">
        <v>85302</v>
      </c>
      <c r="C209" s="73" t="s">
        <v>51</v>
      </c>
      <c r="D209" s="74">
        <f>SUM(D210:D213)</f>
        <v>12745000</v>
      </c>
      <c r="E209" s="74">
        <f>SUM(E210:E213)</f>
        <v>14512160</v>
      </c>
      <c r="F209" s="74">
        <f>SUM(F210:F213)</f>
        <v>14387256</v>
      </c>
      <c r="G209" s="75">
        <f t="shared" si="5"/>
        <v>0.991393148917873</v>
      </c>
    </row>
    <row r="210" spans="1:7" ht="18.75" customHeight="1">
      <c r="A210" s="63"/>
      <c r="B210" s="63"/>
      <c r="C210" s="65" t="s">
        <v>38</v>
      </c>
      <c r="D210" s="54">
        <v>6672000</v>
      </c>
      <c r="E210" s="54">
        <v>6672000</v>
      </c>
      <c r="F210" s="54">
        <v>6614942</v>
      </c>
      <c r="G210" s="55">
        <f t="shared" si="5"/>
        <v>0.9914481414868106</v>
      </c>
    </row>
    <row r="211" spans="1:7" ht="18.75" customHeight="1">
      <c r="A211" s="63"/>
      <c r="B211" s="63"/>
      <c r="C211" s="66" t="s">
        <v>39</v>
      </c>
      <c r="D211" s="67">
        <v>3910000</v>
      </c>
      <c r="E211" s="67">
        <v>4402310</v>
      </c>
      <c r="F211" s="67">
        <v>4375890</v>
      </c>
      <c r="G211" s="68">
        <f t="shared" si="5"/>
        <v>0.9939986052776838</v>
      </c>
    </row>
    <row r="212" spans="1:7" ht="18.75" customHeight="1">
      <c r="A212" s="63"/>
      <c r="B212" s="63"/>
      <c r="C212" s="66" t="s">
        <v>40</v>
      </c>
      <c r="D212" s="67">
        <v>1301000</v>
      </c>
      <c r="E212" s="67">
        <v>1303447</v>
      </c>
      <c r="F212" s="67">
        <v>1303188</v>
      </c>
      <c r="G212" s="68">
        <f t="shared" si="5"/>
        <v>0.9998012961017978</v>
      </c>
    </row>
    <row r="213" spans="1:7" ht="18.75" customHeight="1">
      <c r="A213" s="63"/>
      <c r="B213" s="69"/>
      <c r="C213" s="70" t="s">
        <v>5</v>
      </c>
      <c r="D213" s="71">
        <v>862000</v>
      </c>
      <c r="E213" s="71">
        <v>2134403</v>
      </c>
      <c r="F213" s="71">
        <v>2093236</v>
      </c>
      <c r="G213" s="72">
        <f t="shared" si="5"/>
        <v>0.9807126395530741</v>
      </c>
    </row>
    <row r="214" spans="1:7" ht="18.75" customHeight="1">
      <c r="A214" s="63"/>
      <c r="B214" s="73">
        <v>85303</v>
      </c>
      <c r="C214" s="73" t="s">
        <v>52</v>
      </c>
      <c r="D214" s="74">
        <f>SUM(D215:D219)</f>
        <v>3030000</v>
      </c>
      <c r="E214" s="74">
        <f>SUM(E215:E219)</f>
        <v>3030000</v>
      </c>
      <c r="F214" s="74">
        <f>SUM(F215:F219)</f>
        <v>3015435</v>
      </c>
      <c r="G214" s="75">
        <f t="shared" si="5"/>
        <v>0.9951930693069307</v>
      </c>
    </row>
    <row r="215" spans="1:7" ht="18.75" customHeight="1">
      <c r="A215" s="63"/>
      <c r="B215" s="63"/>
      <c r="C215" s="65" t="s">
        <v>38</v>
      </c>
      <c r="D215" s="54">
        <v>1480000</v>
      </c>
      <c r="E215" s="54">
        <v>1480000</v>
      </c>
      <c r="F215" s="54">
        <v>1480000</v>
      </c>
      <c r="G215" s="55">
        <f t="shared" si="5"/>
        <v>1</v>
      </c>
    </row>
    <row r="216" spans="1:7" ht="18.75" customHeight="1">
      <c r="A216" s="63"/>
      <c r="B216" s="63"/>
      <c r="C216" s="66" t="s">
        <v>39</v>
      </c>
      <c r="D216" s="67">
        <v>400000</v>
      </c>
      <c r="E216" s="67">
        <v>410159</v>
      </c>
      <c r="F216" s="67">
        <v>398435</v>
      </c>
      <c r="G216" s="68">
        <f t="shared" si="5"/>
        <v>0.9714159630777333</v>
      </c>
    </row>
    <row r="217" spans="1:7" ht="18.75" customHeight="1">
      <c r="A217" s="63"/>
      <c r="B217" s="63"/>
      <c r="C217" s="66" t="s">
        <v>40</v>
      </c>
      <c r="D217" s="67">
        <v>296000</v>
      </c>
      <c r="E217" s="67">
        <v>285841</v>
      </c>
      <c r="F217" s="67">
        <v>283000</v>
      </c>
      <c r="G217" s="68">
        <f t="shared" si="5"/>
        <v>0.9900609079873076</v>
      </c>
    </row>
    <row r="218" spans="1:7" ht="18.75" customHeight="1">
      <c r="A218" s="63"/>
      <c r="B218" s="63"/>
      <c r="C218" s="66" t="s">
        <v>5</v>
      </c>
      <c r="D218" s="67">
        <v>154000</v>
      </c>
      <c r="E218" s="67">
        <v>154000</v>
      </c>
      <c r="F218" s="67">
        <v>154000</v>
      </c>
      <c r="G218" s="68">
        <f t="shared" si="5"/>
        <v>1</v>
      </c>
    </row>
    <row r="219" spans="1:7" ht="18.75" customHeight="1">
      <c r="A219" s="63"/>
      <c r="B219" s="69"/>
      <c r="C219" s="88" t="s">
        <v>228</v>
      </c>
      <c r="D219" s="71">
        <v>700000</v>
      </c>
      <c r="E219" s="71">
        <v>700000</v>
      </c>
      <c r="F219" s="71">
        <v>700000</v>
      </c>
      <c r="G219" s="72">
        <f t="shared" si="5"/>
        <v>1</v>
      </c>
    </row>
    <row r="220" spans="1:7" ht="18.75" customHeight="1">
      <c r="A220" s="63"/>
      <c r="B220" s="73">
        <v>85304</v>
      </c>
      <c r="C220" s="87" t="s">
        <v>96</v>
      </c>
      <c r="D220" s="74">
        <f>D221</f>
        <v>5900000</v>
      </c>
      <c r="E220" s="74">
        <f>E221</f>
        <v>4976140</v>
      </c>
      <c r="F220" s="74">
        <f>F221</f>
        <v>4976140</v>
      </c>
      <c r="G220" s="75">
        <f t="shared" si="5"/>
        <v>1</v>
      </c>
    </row>
    <row r="221" spans="1:7" ht="18.75" customHeight="1">
      <c r="A221" s="63"/>
      <c r="B221" s="79"/>
      <c r="C221" s="45" t="s">
        <v>97</v>
      </c>
      <c r="D221" s="46">
        <v>5900000</v>
      </c>
      <c r="E221" s="46">
        <v>4976140</v>
      </c>
      <c r="F221" s="46">
        <v>4976140</v>
      </c>
      <c r="G221" s="47">
        <f t="shared" si="5"/>
        <v>1</v>
      </c>
    </row>
    <row r="222" spans="1:7" ht="18.75" customHeight="1">
      <c r="A222" s="63"/>
      <c r="B222" s="73">
        <v>85305</v>
      </c>
      <c r="C222" s="73" t="s">
        <v>53</v>
      </c>
      <c r="D222" s="74">
        <f>SUM(D223:D226)</f>
        <v>4301000</v>
      </c>
      <c r="E222" s="74">
        <f>SUM(E223:E226)</f>
        <v>4351000</v>
      </c>
      <c r="F222" s="74">
        <f>SUM(F223:F226)</f>
        <v>4328560</v>
      </c>
      <c r="G222" s="75">
        <f t="shared" si="5"/>
        <v>0.9948425649276028</v>
      </c>
    </row>
    <row r="223" spans="1:7" ht="18.75" customHeight="1">
      <c r="A223" s="63"/>
      <c r="B223" s="63"/>
      <c r="C223" s="65" t="s">
        <v>38</v>
      </c>
      <c r="D223" s="54">
        <v>3005000</v>
      </c>
      <c r="E223" s="54">
        <v>3005000</v>
      </c>
      <c r="F223" s="54">
        <v>2982819</v>
      </c>
      <c r="G223" s="55">
        <f t="shared" si="5"/>
        <v>0.9926186356073211</v>
      </c>
    </row>
    <row r="224" spans="1:7" ht="18.75" customHeight="1">
      <c r="A224" s="63"/>
      <c r="B224" s="63"/>
      <c r="C224" s="66" t="s">
        <v>39</v>
      </c>
      <c r="D224" s="67">
        <v>700000</v>
      </c>
      <c r="E224" s="67">
        <v>752227</v>
      </c>
      <c r="F224" s="67">
        <v>751968</v>
      </c>
      <c r="G224" s="68">
        <f t="shared" si="5"/>
        <v>0.9996556890406753</v>
      </c>
    </row>
    <row r="225" spans="1:7" ht="18.75" customHeight="1">
      <c r="A225" s="63"/>
      <c r="B225" s="63"/>
      <c r="C225" s="66" t="s">
        <v>40</v>
      </c>
      <c r="D225" s="67">
        <v>581000</v>
      </c>
      <c r="E225" s="67">
        <v>581000</v>
      </c>
      <c r="F225" s="67">
        <v>581000</v>
      </c>
      <c r="G225" s="68">
        <f t="shared" si="5"/>
        <v>1</v>
      </c>
    </row>
    <row r="226" spans="1:7" ht="18.75" customHeight="1">
      <c r="A226" s="63"/>
      <c r="B226" s="69"/>
      <c r="C226" s="69" t="s">
        <v>5</v>
      </c>
      <c r="D226" s="77">
        <v>15000</v>
      </c>
      <c r="E226" s="77">
        <v>12773</v>
      </c>
      <c r="F226" s="77">
        <v>12773</v>
      </c>
      <c r="G226" s="72">
        <f t="shared" si="5"/>
        <v>1</v>
      </c>
    </row>
    <row r="227" spans="1:7" s="9" customFormat="1" ht="18.75" customHeight="1">
      <c r="A227" s="39"/>
      <c r="B227" s="73">
        <v>85314</v>
      </c>
      <c r="C227" s="87" t="s">
        <v>251</v>
      </c>
      <c r="D227" s="74">
        <f>D228</f>
        <v>6500000</v>
      </c>
      <c r="E227" s="74">
        <f>E228</f>
        <v>6600000</v>
      </c>
      <c r="F227" s="74">
        <f>F228</f>
        <v>6566163</v>
      </c>
      <c r="G227" s="75">
        <f t="shared" si="5"/>
        <v>0.9948731818181819</v>
      </c>
    </row>
    <row r="228" spans="1:7" ht="18.75" customHeight="1">
      <c r="A228" s="69"/>
      <c r="B228" s="79"/>
      <c r="C228" s="79" t="s">
        <v>97</v>
      </c>
      <c r="D228" s="46">
        <v>6500000</v>
      </c>
      <c r="E228" s="46">
        <v>6600000</v>
      </c>
      <c r="F228" s="46">
        <v>6566163</v>
      </c>
      <c r="G228" s="47">
        <f t="shared" si="5"/>
        <v>0.9948731818181819</v>
      </c>
    </row>
    <row r="229" spans="1:7" s="9" customFormat="1" ht="18.75" customHeight="1">
      <c r="A229" s="39"/>
      <c r="B229" s="73">
        <v>85315</v>
      </c>
      <c r="C229" s="73" t="s">
        <v>54</v>
      </c>
      <c r="D229" s="74">
        <f>D230</f>
        <v>13000000</v>
      </c>
      <c r="E229" s="74">
        <f>E230</f>
        <v>16301257</v>
      </c>
      <c r="F229" s="74">
        <f>F230</f>
        <v>15692432</v>
      </c>
      <c r="G229" s="75">
        <f t="shared" si="5"/>
        <v>0.9626516531823283</v>
      </c>
    </row>
    <row r="230" spans="1:7" ht="18.75" customHeight="1">
      <c r="A230" s="63"/>
      <c r="B230" s="63"/>
      <c r="C230" s="63" t="s">
        <v>103</v>
      </c>
      <c r="D230" s="80">
        <v>13000000</v>
      </c>
      <c r="E230" s="80">
        <v>16301257</v>
      </c>
      <c r="F230" s="80">
        <v>15692432</v>
      </c>
      <c r="G230" s="81">
        <f t="shared" si="5"/>
        <v>0.9626516531823283</v>
      </c>
    </row>
    <row r="231" spans="1:7" ht="18.75" customHeight="1">
      <c r="A231" s="63"/>
      <c r="B231" s="69"/>
      <c r="C231" s="56" t="s">
        <v>104</v>
      </c>
      <c r="D231" s="82">
        <v>13000000</v>
      </c>
      <c r="E231" s="82">
        <v>13000000</v>
      </c>
      <c r="F231" s="82">
        <v>12391175</v>
      </c>
      <c r="G231" s="83">
        <f t="shared" si="5"/>
        <v>0.9531673076923077</v>
      </c>
    </row>
    <row r="232" spans="1:7" ht="18.75" customHeight="1">
      <c r="A232" s="63"/>
      <c r="B232" s="73">
        <v>85319</v>
      </c>
      <c r="C232" s="73" t="s">
        <v>202</v>
      </c>
      <c r="D232" s="74">
        <f>SUM(D233:D236)</f>
        <v>6120000</v>
      </c>
      <c r="E232" s="74">
        <f>SUM(E233:E236)</f>
        <v>6546000</v>
      </c>
      <c r="F232" s="74">
        <f>SUM(F233:F236)</f>
        <v>6536873</v>
      </c>
      <c r="G232" s="75">
        <f t="shared" si="5"/>
        <v>0.9986057134127712</v>
      </c>
    </row>
    <row r="233" spans="1:7" ht="18.75" customHeight="1">
      <c r="A233" s="63"/>
      <c r="B233" s="63"/>
      <c r="C233" s="65" t="s">
        <v>38</v>
      </c>
      <c r="D233" s="54">
        <v>4400000</v>
      </c>
      <c r="E233" s="54">
        <v>4695678</v>
      </c>
      <c r="F233" s="54">
        <v>4695678</v>
      </c>
      <c r="G233" s="55">
        <f t="shared" si="5"/>
        <v>1</v>
      </c>
    </row>
    <row r="234" spans="1:7" ht="18.75" customHeight="1">
      <c r="A234" s="63"/>
      <c r="B234" s="63"/>
      <c r="C234" s="66" t="s">
        <v>39</v>
      </c>
      <c r="D234" s="67">
        <v>850000</v>
      </c>
      <c r="E234" s="67">
        <v>962270</v>
      </c>
      <c r="F234" s="67">
        <v>953143</v>
      </c>
      <c r="G234" s="68">
        <f t="shared" si="5"/>
        <v>0.990515136084467</v>
      </c>
    </row>
    <row r="235" spans="1:7" ht="18.75" customHeight="1">
      <c r="A235" s="63"/>
      <c r="B235" s="63"/>
      <c r="C235" s="66" t="s">
        <v>40</v>
      </c>
      <c r="D235" s="67">
        <v>860000</v>
      </c>
      <c r="E235" s="67">
        <v>878052</v>
      </c>
      <c r="F235" s="67">
        <v>878052</v>
      </c>
      <c r="G235" s="68">
        <f t="shared" si="5"/>
        <v>1</v>
      </c>
    </row>
    <row r="236" spans="1:7" ht="18.75" customHeight="1">
      <c r="A236" s="63"/>
      <c r="B236" s="69"/>
      <c r="C236" s="69" t="s">
        <v>5</v>
      </c>
      <c r="D236" s="77">
        <v>10000</v>
      </c>
      <c r="E236" s="77">
        <v>10000</v>
      </c>
      <c r="F236" s="77">
        <v>10000</v>
      </c>
      <c r="G236" s="72">
        <f t="shared" si="5"/>
        <v>1</v>
      </c>
    </row>
    <row r="237" spans="1:7" s="9" customFormat="1" ht="18.75" customHeight="1">
      <c r="A237" s="39"/>
      <c r="B237" s="73">
        <v>85321</v>
      </c>
      <c r="C237" s="73" t="s">
        <v>95</v>
      </c>
      <c r="D237" s="74">
        <f>D238</f>
        <v>100000</v>
      </c>
      <c r="E237" s="74">
        <f>E238</f>
        <v>150807</v>
      </c>
      <c r="F237" s="74">
        <f>F238</f>
        <v>150220</v>
      </c>
      <c r="G237" s="75">
        <f t="shared" si="5"/>
        <v>0.9961076077370414</v>
      </c>
    </row>
    <row r="238" spans="1:7" ht="26.25" customHeight="1">
      <c r="A238" s="63"/>
      <c r="B238" s="79"/>
      <c r="C238" s="45" t="s">
        <v>248</v>
      </c>
      <c r="D238" s="46">
        <v>100000</v>
      </c>
      <c r="E238" s="46">
        <v>150807</v>
      </c>
      <c r="F238" s="46">
        <v>150220</v>
      </c>
      <c r="G238" s="47">
        <f t="shared" si="5"/>
        <v>0.9961076077370414</v>
      </c>
    </row>
    <row r="239" spans="1:7" s="9" customFormat="1" ht="18.75" customHeight="1">
      <c r="A239" s="39"/>
      <c r="B239" s="73">
        <v>85326</v>
      </c>
      <c r="C239" s="73" t="s">
        <v>55</v>
      </c>
      <c r="D239" s="74">
        <f>SUM(D240:D242)</f>
        <v>219000</v>
      </c>
      <c r="E239" s="74">
        <f>SUM(E240:E242)</f>
        <v>222714</v>
      </c>
      <c r="F239" s="74">
        <f>SUM(F240:F242)</f>
        <v>217342</v>
      </c>
      <c r="G239" s="75">
        <f t="shared" si="5"/>
        <v>0.9758793789344181</v>
      </c>
    </row>
    <row r="240" spans="1:7" ht="18.75" customHeight="1">
      <c r="A240" s="63"/>
      <c r="B240" s="63"/>
      <c r="C240" s="65" t="s">
        <v>38</v>
      </c>
      <c r="D240" s="54">
        <v>151000</v>
      </c>
      <c r="E240" s="54">
        <v>151000</v>
      </c>
      <c r="F240" s="54">
        <v>147307</v>
      </c>
      <c r="G240" s="55">
        <f t="shared" si="5"/>
        <v>0.9755430463576159</v>
      </c>
    </row>
    <row r="241" spans="1:7" ht="18.75" customHeight="1">
      <c r="A241" s="63"/>
      <c r="B241" s="63"/>
      <c r="C241" s="66" t="s">
        <v>39</v>
      </c>
      <c r="D241" s="67">
        <v>38000</v>
      </c>
      <c r="E241" s="67">
        <v>41114</v>
      </c>
      <c r="F241" s="67">
        <v>41112</v>
      </c>
      <c r="G241" s="68">
        <v>0.9999</v>
      </c>
    </row>
    <row r="242" spans="1:7" ht="18.75" customHeight="1">
      <c r="A242" s="63"/>
      <c r="B242" s="69"/>
      <c r="C242" s="70" t="s">
        <v>40</v>
      </c>
      <c r="D242" s="71">
        <v>30000</v>
      </c>
      <c r="E242" s="71">
        <v>30600</v>
      </c>
      <c r="F242" s="71">
        <v>28923</v>
      </c>
      <c r="G242" s="72">
        <f t="shared" si="5"/>
        <v>0.9451960784313725</v>
      </c>
    </row>
    <row r="243" spans="1:7" s="9" customFormat="1" ht="18.75" customHeight="1">
      <c r="A243" s="39"/>
      <c r="B243" s="73">
        <v>85328</v>
      </c>
      <c r="C243" s="73" t="s">
        <v>56</v>
      </c>
      <c r="D243" s="74">
        <f>D244</f>
        <v>7800000</v>
      </c>
      <c r="E243" s="74">
        <f>E244</f>
        <v>7201600</v>
      </c>
      <c r="F243" s="74">
        <f>F244</f>
        <v>6869562</v>
      </c>
      <c r="G243" s="75">
        <f t="shared" si="5"/>
        <v>0.9538938569206843</v>
      </c>
    </row>
    <row r="244" spans="1:7" ht="18.75" customHeight="1">
      <c r="A244" s="63"/>
      <c r="B244" s="79"/>
      <c r="C244" s="79" t="s">
        <v>102</v>
      </c>
      <c r="D244" s="46">
        <v>7800000</v>
      </c>
      <c r="E244" s="46">
        <v>7201600</v>
      </c>
      <c r="F244" s="46">
        <v>6869562</v>
      </c>
      <c r="G244" s="47">
        <f t="shared" si="5"/>
        <v>0.9538938569206843</v>
      </c>
    </row>
    <row r="245" spans="1:7" s="9" customFormat="1" ht="18.75" customHeight="1">
      <c r="A245" s="39"/>
      <c r="B245" s="73">
        <v>85333</v>
      </c>
      <c r="C245" s="73" t="s">
        <v>57</v>
      </c>
      <c r="D245" s="74">
        <f>SUM(D246:D249)</f>
        <v>712500</v>
      </c>
      <c r="E245" s="74">
        <f>SUM(E246:E249)</f>
        <v>850300</v>
      </c>
      <c r="F245" s="74">
        <f>SUM(F246:F249)</f>
        <v>850195</v>
      </c>
      <c r="G245" s="75">
        <f t="shared" si="5"/>
        <v>0.9998765141714689</v>
      </c>
    </row>
    <row r="246" spans="1:7" ht="18.75" customHeight="1">
      <c r="A246" s="63"/>
      <c r="B246" s="63"/>
      <c r="C246" s="65" t="s">
        <v>38</v>
      </c>
      <c r="D246" s="54">
        <v>398500</v>
      </c>
      <c r="E246" s="54">
        <v>410199</v>
      </c>
      <c r="F246" s="54">
        <v>410199</v>
      </c>
      <c r="G246" s="55">
        <f t="shared" si="5"/>
        <v>1</v>
      </c>
    </row>
    <row r="247" spans="1:7" ht="18.75" customHeight="1">
      <c r="A247" s="63"/>
      <c r="B247" s="63"/>
      <c r="C247" s="66" t="s">
        <v>39</v>
      </c>
      <c r="D247" s="67">
        <v>116000</v>
      </c>
      <c r="E247" s="67">
        <v>230803</v>
      </c>
      <c r="F247" s="67">
        <v>230802</v>
      </c>
      <c r="G247" s="68">
        <v>0.9999</v>
      </c>
    </row>
    <row r="248" spans="1:7" ht="18.75" customHeight="1">
      <c r="A248" s="63"/>
      <c r="B248" s="63"/>
      <c r="C248" s="66" t="s">
        <v>40</v>
      </c>
      <c r="D248" s="67">
        <v>78000</v>
      </c>
      <c r="E248" s="67">
        <v>83380</v>
      </c>
      <c r="F248" s="67">
        <v>83380</v>
      </c>
      <c r="G248" s="68">
        <f t="shared" si="5"/>
        <v>1</v>
      </c>
    </row>
    <row r="249" spans="1:7" ht="18.75" customHeight="1">
      <c r="A249" s="63"/>
      <c r="B249" s="69"/>
      <c r="C249" s="70" t="s">
        <v>5</v>
      </c>
      <c r="D249" s="71">
        <v>120000</v>
      </c>
      <c r="E249" s="71">
        <v>125918</v>
      </c>
      <c r="F249" s="71">
        <v>125814</v>
      </c>
      <c r="G249" s="72">
        <f t="shared" si="5"/>
        <v>0.9991740656617799</v>
      </c>
    </row>
    <row r="250" spans="1:7" s="9" customFormat="1" ht="18.75" customHeight="1">
      <c r="A250" s="39"/>
      <c r="B250" s="73">
        <v>85334</v>
      </c>
      <c r="C250" s="73" t="s">
        <v>265</v>
      </c>
      <c r="D250" s="74"/>
      <c r="E250" s="74">
        <f>E251</f>
        <v>39119</v>
      </c>
      <c r="F250" s="74"/>
      <c r="G250" s="75"/>
    </row>
    <row r="251" spans="1:7" ht="18.75" customHeight="1">
      <c r="A251" s="63"/>
      <c r="B251" s="79"/>
      <c r="C251" s="79" t="s">
        <v>225</v>
      </c>
      <c r="D251" s="46"/>
      <c r="E251" s="46">
        <v>39119</v>
      </c>
      <c r="F251" s="46"/>
      <c r="G251" s="47"/>
    </row>
    <row r="252" spans="1:7" s="9" customFormat="1" ht="18.75" customHeight="1">
      <c r="A252" s="39"/>
      <c r="B252" s="73">
        <v>85395</v>
      </c>
      <c r="C252" s="73" t="s">
        <v>3</v>
      </c>
      <c r="D252" s="74">
        <f>SUM(D253:D258)</f>
        <v>283700</v>
      </c>
      <c r="E252" s="74">
        <f>SUM(E253:E258)</f>
        <v>1905533</v>
      </c>
      <c r="F252" s="74">
        <f>SUM(F253:F258)</f>
        <v>1395533</v>
      </c>
      <c r="G252" s="75">
        <f t="shared" si="5"/>
        <v>0.732358348031758</v>
      </c>
    </row>
    <row r="253" spans="1:7" ht="27" customHeight="1">
      <c r="A253" s="63"/>
      <c r="B253" s="102"/>
      <c r="C253" s="89" t="s">
        <v>284</v>
      </c>
      <c r="D253" s="54">
        <v>28700</v>
      </c>
      <c r="E253" s="54">
        <v>35513</v>
      </c>
      <c r="F253" s="54">
        <v>35513</v>
      </c>
      <c r="G253" s="55">
        <f t="shared" si="5"/>
        <v>1</v>
      </c>
    </row>
    <row r="254" spans="1:7" ht="18.75" customHeight="1">
      <c r="A254" s="63"/>
      <c r="B254" s="63"/>
      <c r="C254" s="66" t="s">
        <v>211</v>
      </c>
      <c r="D254" s="67">
        <v>195000</v>
      </c>
      <c r="E254" s="67">
        <v>195000</v>
      </c>
      <c r="F254" s="67">
        <v>195000</v>
      </c>
      <c r="G254" s="68">
        <f t="shared" si="5"/>
        <v>1</v>
      </c>
    </row>
    <row r="255" spans="1:7" ht="18.75" customHeight="1">
      <c r="A255" s="63"/>
      <c r="B255" s="63"/>
      <c r="C255" s="66" t="s">
        <v>252</v>
      </c>
      <c r="D255" s="67">
        <v>50000</v>
      </c>
      <c r="E255" s="67">
        <v>50000</v>
      </c>
      <c r="F255" s="67">
        <v>50000</v>
      </c>
      <c r="G255" s="68">
        <f t="shared" si="5"/>
        <v>1</v>
      </c>
    </row>
    <row r="256" spans="1:7" ht="18.75" customHeight="1">
      <c r="A256" s="63"/>
      <c r="B256" s="63"/>
      <c r="C256" s="66" t="s">
        <v>212</v>
      </c>
      <c r="D256" s="67">
        <v>10000</v>
      </c>
      <c r="E256" s="67">
        <v>10000</v>
      </c>
      <c r="F256" s="67"/>
      <c r="G256" s="68"/>
    </row>
    <row r="257" spans="1:7" ht="18.75" customHeight="1">
      <c r="A257" s="63"/>
      <c r="B257" s="39"/>
      <c r="C257" s="66" t="s">
        <v>239</v>
      </c>
      <c r="D257" s="67"/>
      <c r="E257" s="67">
        <v>1115020</v>
      </c>
      <c r="F257" s="67">
        <v>1115020</v>
      </c>
      <c r="G257" s="68">
        <f>F257/E257</f>
        <v>1</v>
      </c>
    </row>
    <row r="258" spans="1:7" ht="18.75" customHeight="1">
      <c r="A258" s="69"/>
      <c r="B258" s="69"/>
      <c r="C258" s="69" t="s">
        <v>264</v>
      </c>
      <c r="D258" s="77"/>
      <c r="E258" s="77">
        <v>500000</v>
      </c>
      <c r="F258" s="77"/>
      <c r="G258" s="72"/>
    </row>
    <row r="259" spans="1:7" ht="33" customHeight="1">
      <c r="A259" s="172"/>
      <c r="B259" s="172"/>
      <c r="C259" s="172"/>
      <c r="D259" s="173"/>
      <c r="E259" s="173"/>
      <c r="F259" s="173"/>
      <c r="G259" s="174"/>
    </row>
    <row r="260" spans="1:7" ht="18.75" customHeight="1">
      <c r="A260" s="36">
        <v>854</v>
      </c>
      <c r="B260" s="36"/>
      <c r="C260" s="36" t="s">
        <v>58</v>
      </c>
      <c r="D260" s="37">
        <f>D261+D265+D271+D277+D281+D286+D291+D297+D299+D302+D306+D317</f>
        <v>77803900</v>
      </c>
      <c r="E260" s="37">
        <f>E261+E265+E271+E277+E281+E286+E291+E297+E299+E302+E306+E317</f>
        <v>80479003</v>
      </c>
      <c r="F260" s="37">
        <f>F261+F265+F271+F277+F281+F286+F291+F297+F299+F302+F306+F317</f>
        <v>79332803</v>
      </c>
      <c r="G260" s="38">
        <f t="shared" si="5"/>
        <v>0.9857577758511745</v>
      </c>
    </row>
    <row r="261" spans="1:7" ht="18.75" customHeight="1">
      <c r="A261" s="63"/>
      <c r="B261" s="41">
        <v>85401</v>
      </c>
      <c r="C261" s="41" t="s">
        <v>59</v>
      </c>
      <c r="D261" s="42">
        <f>SUM(D262:D264)</f>
        <v>5220000</v>
      </c>
      <c r="E261" s="42">
        <f>SUM(E262:E264)</f>
        <v>5237337</v>
      </c>
      <c r="F261" s="42">
        <f>SUM(F262:F264)</f>
        <v>5107234</v>
      </c>
      <c r="G261" s="43">
        <f t="shared" si="5"/>
        <v>0.9751585586339011</v>
      </c>
    </row>
    <row r="262" spans="1:7" ht="18.75" customHeight="1">
      <c r="A262" s="63"/>
      <c r="B262" s="63"/>
      <c r="C262" s="65" t="s">
        <v>38</v>
      </c>
      <c r="D262" s="54">
        <v>4000000</v>
      </c>
      <c r="E262" s="54">
        <v>4037670</v>
      </c>
      <c r="F262" s="54">
        <v>3918825</v>
      </c>
      <c r="G262" s="55">
        <f t="shared" si="5"/>
        <v>0.9705659452109756</v>
      </c>
    </row>
    <row r="263" spans="1:7" ht="18.75" customHeight="1">
      <c r="A263" s="63"/>
      <c r="B263" s="63"/>
      <c r="C263" s="97" t="s">
        <v>39</v>
      </c>
      <c r="D263" s="90">
        <v>450000</v>
      </c>
      <c r="E263" s="90">
        <v>430966</v>
      </c>
      <c r="F263" s="90">
        <v>427552</v>
      </c>
      <c r="G263" s="91">
        <f t="shared" si="5"/>
        <v>0.9920782613941703</v>
      </c>
    </row>
    <row r="264" spans="1:7" ht="18.75" customHeight="1">
      <c r="A264" s="63"/>
      <c r="B264" s="69"/>
      <c r="C264" s="69" t="s">
        <v>40</v>
      </c>
      <c r="D264" s="77">
        <v>770000</v>
      </c>
      <c r="E264" s="77">
        <v>768701</v>
      </c>
      <c r="F264" s="77">
        <v>760857</v>
      </c>
      <c r="G264" s="78">
        <f t="shared" si="5"/>
        <v>0.9897957723484163</v>
      </c>
    </row>
    <row r="265" spans="1:7" ht="18.75" customHeight="1">
      <c r="A265" s="63"/>
      <c r="B265" s="73">
        <v>85403</v>
      </c>
      <c r="C265" s="73" t="s">
        <v>144</v>
      </c>
      <c r="D265" s="74">
        <f>SUM(D266:D270)</f>
        <v>7100000</v>
      </c>
      <c r="E265" s="74">
        <f>SUM(E266:E270)</f>
        <v>7545362</v>
      </c>
      <c r="F265" s="74">
        <f>SUM(F266:F270)</f>
        <v>7526459</v>
      </c>
      <c r="G265" s="75">
        <f aca="true" t="shared" si="6" ref="G265:G327">F265/E265</f>
        <v>0.9974947524055174</v>
      </c>
    </row>
    <row r="266" spans="1:7" ht="18.75" customHeight="1">
      <c r="A266" s="63"/>
      <c r="B266" s="64"/>
      <c r="C266" s="65" t="s">
        <v>38</v>
      </c>
      <c r="D266" s="54">
        <v>4300000</v>
      </c>
      <c r="E266" s="54">
        <v>4572488</v>
      </c>
      <c r="F266" s="54">
        <v>4558562</v>
      </c>
      <c r="G266" s="55">
        <f t="shared" si="6"/>
        <v>0.9969543933193482</v>
      </c>
    </row>
    <row r="267" spans="1:7" ht="18.75" customHeight="1">
      <c r="A267" s="63"/>
      <c r="B267" s="63"/>
      <c r="C267" s="66" t="s">
        <v>39</v>
      </c>
      <c r="D267" s="67">
        <v>1150000</v>
      </c>
      <c r="E267" s="67">
        <v>1238239</v>
      </c>
      <c r="F267" s="67">
        <v>1235733</v>
      </c>
      <c r="G267" s="68">
        <f t="shared" si="6"/>
        <v>0.9979761580761065</v>
      </c>
    </row>
    <row r="268" spans="1:7" ht="18.75" customHeight="1">
      <c r="A268" s="63"/>
      <c r="B268" s="63"/>
      <c r="C268" s="97" t="s">
        <v>40</v>
      </c>
      <c r="D268" s="90">
        <v>850000</v>
      </c>
      <c r="E268" s="90">
        <v>872555</v>
      </c>
      <c r="F268" s="90">
        <v>870084</v>
      </c>
      <c r="G268" s="91">
        <f t="shared" si="6"/>
        <v>0.9971680868254723</v>
      </c>
    </row>
    <row r="269" spans="1:7" ht="18.75" customHeight="1">
      <c r="A269" s="63"/>
      <c r="B269" s="63"/>
      <c r="C269" s="53" t="s">
        <v>238</v>
      </c>
      <c r="D269" s="90">
        <v>500000</v>
      </c>
      <c r="E269" s="90">
        <v>562080</v>
      </c>
      <c r="F269" s="90">
        <v>562080</v>
      </c>
      <c r="G269" s="91">
        <f t="shared" si="6"/>
        <v>1</v>
      </c>
    </row>
    <row r="270" spans="1:7" ht="18.75" customHeight="1">
      <c r="A270" s="63"/>
      <c r="B270" s="69"/>
      <c r="C270" s="69" t="s">
        <v>5</v>
      </c>
      <c r="D270" s="77">
        <v>300000</v>
      </c>
      <c r="E270" s="77">
        <v>300000</v>
      </c>
      <c r="F270" s="77">
        <v>300000</v>
      </c>
      <c r="G270" s="78">
        <f t="shared" si="6"/>
        <v>1</v>
      </c>
    </row>
    <row r="271" spans="1:7" ht="18.75" customHeight="1">
      <c r="A271" s="63"/>
      <c r="B271" s="73">
        <v>85404</v>
      </c>
      <c r="C271" s="73" t="s">
        <v>191</v>
      </c>
      <c r="D271" s="74">
        <f>SUM(D272:D276)</f>
        <v>41830000</v>
      </c>
      <c r="E271" s="74">
        <f>SUM(E272:E276)</f>
        <v>42223842</v>
      </c>
      <c r="F271" s="74">
        <f>SUM(F272:F276)</f>
        <v>41877442</v>
      </c>
      <c r="G271" s="75">
        <f t="shared" si="6"/>
        <v>0.9917961042010341</v>
      </c>
    </row>
    <row r="272" spans="1:7" ht="18.75" customHeight="1">
      <c r="A272" s="63"/>
      <c r="B272" s="63"/>
      <c r="C272" s="65" t="s">
        <v>38</v>
      </c>
      <c r="D272" s="54">
        <v>27500000</v>
      </c>
      <c r="E272" s="54">
        <v>26655486</v>
      </c>
      <c r="F272" s="54">
        <v>26455403</v>
      </c>
      <c r="G272" s="55">
        <f t="shared" si="6"/>
        <v>0.9924937403129698</v>
      </c>
    </row>
    <row r="273" spans="1:7" ht="18.75" customHeight="1">
      <c r="A273" s="63"/>
      <c r="B273" s="63"/>
      <c r="C273" s="66" t="s">
        <v>39</v>
      </c>
      <c r="D273" s="67">
        <v>6300000</v>
      </c>
      <c r="E273" s="67">
        <v>6834058</v>
      </c>
      <c r="F273" s="67">
        <v>6711536</v>
      </c>
      <c r="G273" s="68">
        <f t="shared" si="6"/>
        <v>0.9820718524776934</v>
      </c>
    </row>
    <row r="274" spans="1:7" ht="18.75" customHeight="1">
      <c r="A274" s="63"/>
      <c r="B274" s="63"/>
      <c r="C274" s="66" t="s">
        <v>40</v>
      </c>
      <c r="D274" s="67">
        <v>5450000</v>
      </c>
      <c r="E274" s="67">
        <v>5143968</v>
      </c>
      <c r="F274" s="67">
        <v>5139624</v>
      </c>
      <c r="G274" s="68">
        <f t="shared" si="6"/>
        <v>0.9991555157419331</v>
      </c>
    </row>
    <row r="275" spans="1:7" ht="18.75" customHeight="1">
      <c r="A275" s="63"/>
      <c r="B275" s="63"/>
      <c r="C275" s="76" t="s">
        <v>237</v>
      </c>
      <c r="D275" s="67">
        <v>2450000</v>
      </c>
      <c r="E275" s="67">
        <v>3269092</v>
      </c>
      <c r="F275" s="67">
        <v>3250657</v>
      </c>
      <c r="G275" s="68">
        <f t="shared" si="6"/>
        <v>0.9943608194569011</v>
      </c>
    </row>
    <row r="276" spans="1:7" ht="18.75" customHeight="1">
      <c r="A276" s="63"/>
      <c r="B276" s="69"/>
      <c r="C276" s="70" t="s">
        <v>5</v>
      </c>
      <c r="D276" s="71">
        <v>130000</v>
      </c>
      <c r="E276" s="71">
        <v>321238</v>
      </c>
      <c r="F276" s="71">
        <v>320222</v>
      </c>
      <c r="G276" s="72">
        <f t="shared" si="6"/>
        <v>0.9968372359434438</v>
      </c>
    </row>
    <row r="277" spans="1:7" s="9" customFormat="1" ht="18.75" customHeight="1">
      <c r="A277" s="39"/>
      <c r="B277" s="73">
        <v>85405</v>
      </c>
      <c r="C277" s="73" t="s">
        <v>60</v>
      </c>
      <c r="D277" s="74">
        <f>SUM(D278:D280)</f>
        <v>1233000</v>
      </c>
      <c r="E277" s="74">
        <f>SUM(E278:E280)</f>
        <v>1273357</v>
      </c>
      <c r="F277" s="74">
        <f>SUM(F278:F280)</f>
        <v>1273219</v>
      </c>
      <c r="G277" s="75">
        <f t="shared" si="6"/>
        <v>0.999891625050948</v>
      </c>
    </row>
    <row r="278" spans="1:7" ht="18.75" customHeight="1">
      <c r="A278" s="63"/>
      <c r="B278" s="63"/>
      <c r="C278" s="65" t="s">
        <v>38</v>
      </c>
      <c r="D278" s="54">
        <v>920000</v>
      </c>
      <c r="E278" s="54">
        <v>927903</v>
      </c>
      <c r="F278" s="54">
        <v>927902</v>
      </c>
      <c r="G278" s="55">
        <v>0.9999</v>
      </c>
    </row>
    <row r="279" spans="1:7" ht="18.75" customHeight="1">
      <c r="A279" s="63"/>
      <c r="B279" s="63"/>
      <c r="C279" s="66" t="s">
        <v>39</v>
      </c>
      <c r="D279" s="67">
        <v>130000</v>
      </c>
      <c r="E279" s="67">
        <v>158849</v>
      </c>
      <c r="F279" s="67">
        <v>158712</v>
      </c>
      <c r="G279" s="68">
        <f t="shared" si="6"/>
        <v>0.9991375457195198</v>
      </c>
    </row>
    <row r="280" spans="1:7" ht="18.75" customHeight="1">
      <c r="A280" s="63"/>
      <c r="B280" s="69"/>
      <c r="C280" s="70" t="s">
        <v>40</v>
      </c>
      <c r="D280" s="71">
        <v>183000</v>
      </c>
      <c r="E280" s="71">
        <v>186605</v>
      </c>
      <c r="F280" s="71">
        <v>186605</v>
      </c>
      <c r="G280" s="72">
        <f t="shared" si="6"/>
        <v>1</v>
      </c>
    </row>
    <row r="281" spans="1:7" s="9" customFormat="1" ht="18.75" customHeight="1">
      <c r="A281" s="39"/>
      <c r="B281" s="73">
        <v>85406</v>
      </c>
      <c r="C281" s="87" t="s">
        <v>145</v>
      </c>
      <c r="D281" s="74">
        <f>SUM(D282:D285)</f>
        <v>4690000</v>
      </c>
      <c r="E281" s="74">
        <f>SUM(E282:E285)</f>
        <v>4541046</v>
      </c>
      <c r="F281" s="74">
        <f>SUM(F282:F285)</f>
        <v>4388097</v>
      </c>
      <c r="G281" s="75">
        <f t="shared" si="6"/>
        <v>0.9663185530382207</v>
      </c>
    </row>
    <row r="282" spans="1:7" ht="18.75" customHeight="1">
      <c r="A282" s="63"/>
      <c r="B282" s="63"/>
      <c r="C282" s="65" t="s">
        <v>38</v>
      </c>
      <c r="D282" s="54">
        <v>3450000</v>
      </c>
      <c r="E282" s="54">
        <v>3269105</v>
      </c>
      <c r="F282" s="54">
        <v>3156760</v>
      </c>
      <c r="G282" s="55">
        <f t="shared" si="6"/>
        <v>0.9656343249910908</v>
      </c>
    </row>
    <row r="283" spans="1:7" ht="18.75" customHeight="1">
      <c r="A283" s="63"/>
      <c r="B283" s="63"/>
      <c r="C283" s="66" t="s">
        <v>39</v>
      </c>
      <c r="D283" s="67">
        <v>510000</v>
      </c>
      <c r="E283" s="67">
        <v>544400</v>
      </c>
      <c r="F283" s="67">
        <v>535787</v>
      </c>
      <c r="G283" s="68">
        <f t="shared" si="6"/>
        <v>0.9841789125642909</v>
      </c>
    </row>
    <row r="284" spans="1:7" ht="18.75" customHeight="1">
      <c r="A284" s="63"/>
      <c r="B284" s="63"/>
      <c r="C284" s="66" t="s">
        <v>40</v>
      </c>
      <c r="D284" s="67">
        <v>680000</v>
      </c>
      <c r="E284" s="67">
        <v>651272</v>
      </c>
      <c r="F284" s="67">
        <v>628012</v>
      </c>
      <c r="G284" s="68">
        <f t="shared" si="6"/>
        <v>0.9642852755837806</v>
      </c>
    </row>
    <row r="285" spans="1:7" ht="18.75" customHeight="1">
      <c r="A285" s="63"/>
      <c r="B285" s="69"/>
      <c r="C285" s="69" t="s">
        <v>5</v>
      </c>
      <c r="D285" s="77">
        <v>50000</v>
      </c>
      <c r="E285" s="77">
        <v>76269</v>
      </c>
      <c r="F285" s="77">
        <v>67538</v>
      </c>
      <c r="G285" s="78">
        <f t="shared" si="6"/>
        <v>0.8855236072322962</v>
      </c>
    </row>
    <row r="286" spans="1:7" s="9" customFormat="1" ht="18.75" customHeight="1">
      <c r="A286" s="39"/>
      <c r="B286" s="73">
        <v>85407</v>
      </c>
      <c r="C286" s="73" t="s">
        <v>61</v>
      </c>
      <c r="D286" s="74">
        <f>SUM(D287:D290)</f>
        <v>2107000</v>
      </c>
      <c r="E286" s="74">
        <f>SUM(E287:E290)</f>
        <v>2093833</v>
      </c>
      <c r="F286" s="74">
        <f>SUM(F287:F290)</f>
        <v>1998154</v>
      </c>
      <c r="G286" s="75">
        <f t="shared" si="6"/>
        <v>0.9543043786204535</v>
      </c>
    </row>
    <row r="287" spans="1:7" ht="18.75" customHeight="1">
      <c r="A287" s="63"/>
      <c r="B287" s="63"/>
      <c r="C287" s="65" t="s">
        <v>38</v>
      </c>
      <c r="D287" s="54">
        <v>1352000</v>
      </c>
      <c r="E287" s="54">
        <v>1400449</v>
      </c>
      <c r="F287" s="54">
        <v>1313430</v>
      </c>
      <c r="G287" s="55">
        <f t="shared" si="6"/>
        <v>0.9378634994919487</v>
      </c>
    </row>
    <row r="288" spans="1:7" ht="18.75" customHeight="1">
      <c r="A288" s="63"/>
      <c r="B288" s="63"/>
      <c r="C288" s="66" t="s">
        <v>39</v>
      </c>
      <c r="D288" s="67">
        <v>385000</v>
      </c>
      <c r="E288" s="67">
        <v>363942</v>
      </c>
      <c r="F288" s="67">
        <v>363930</v>
      </c>
      <c r="G288" s="68">
        <v>0.9999</v>
      </c>
    </row>
    <row r="289" spans="1:7" ht="18.75" customHeight="1">
      <c r="A289" s="63"/>
      <c r="B289" s="63"/>
      <c r="C289" s="66" t="s">
        <v>40</v>
      </c>
      <c r="D289" s="67">
        <v>270000</v>
      </c>
      <c r="E289" s="67">
        <v>259559</v>
      </c>
      <c r="F289" s="67">
        <v>259559</v>
      </c>
      <c r="G289" s="68">
        <f t="shared" si="6"/>
        <v>1</v>
      </c>
    </row>
    <row r="290" spans="1:7" ht="18.75" customHeight="1">
      <c r="A290" s="63"/>
      <c r="B290" s="69"/>
      <c r="C290" s="70" t="s">
        <v>5</v>
      </c>
      <c r="D290" s="71">
        <v>100000</v>
      </c>
      <c r="E290" s="71">
        <v>69883</v>
      </c>
      <c r="F290" s="71">
        <v>61235</v>
      </c>
      <c r="G290" s="72">
        <f t="shared" si="6"/>
        <v>0.8762503040796761</v>
      </c>
    </row>
    <row r="291" spans="1:7" s="9" customFormat="1" ht="18.75" customHeight="1">
      <c r="A291" s="39"/>
      <c r="B291" s="73">
        <v>85410</v>
      </c>
      <c r="C291" s="73" t="s">
        <v>62</v>
      </c>
      <c r="D291" s="74">
        <f>SUM(D292:D296)</f>
        <v>6490000</v>
      </c>
      <c r="E291" s="74">
        <f>SUM(E292:E296)</f>
        <v>6354226</v>
      </c>
      <c r="F291" s="74">
        <f>SUM(F292:F296)</f>
        <v>6300276</v>
      </c>
      <c r="G291" s="75">
        <f t="shared" si="6"/>
        <v>0.991509587477688</v>
      </c>
    </row>
    <row r="292" spans="1:7" ht="18.75" customHeight="1">
      <c r="A292" s="69"/>
      <c r="B292" s="69"/>
      <c r="C292" s="79" t="s">
        <v>38</v>
      </c>
      <c r="D292" s="46">
        <v>3700000</v>
      </c>
      <c r="E292" s="46">
        <v>3631891</v>
      </c>
      <c r="F292" s="46">
        <v>3617137</v>
      </c>
      <c r="G292" s="47">
        <f t="shared" si="6"/>
        <v>0.9959376534152594</v>
      </c>
    </row>
    <row r="293" spans="1:7" ht="18.75" customHeight="1">
      <c r="A293" s="63"/>
      <c r="B293" s="63"/>
      <c r="C293" s="97" t="s">
        <v>39</v>
      </c>
      <c r="D293" s="90">
        <v>1480000</v>
      </c>
      <c r="E293" s="90">
        <v>1382490</v>
      </c>
      <c r="F293" s="90">
        <v>1359552</v>
      </c>
      <c r="G293" s="91">
        <f t="shared" si="6"/>
        <v>0.9834081982509819</v>
      </c>
    </row>
    <row r="294" spans="1:7" ht="18.75" customHeight="1">
      <c r="A294" s="63"/>
      <c r="B294" s="63"/>
      <c r="C294" s="66" t="s">
        <v>40</v>
      </c>
      <c r="D294" s="67">
        <v>730000</v>
      </c>
      <c r="E294" s="67">
        <v>700301</v>
      </c>
      <c r="F294" s="67">
        <v>689465</v>
      </c>
      <c r="G294" s="68">
        <f t="shared" si="6"/>
        <v>0.9845266535389783</v>
      </c>
    </row>
    <row r="295" spans="1:7" ht="18.75" customHeight="1">
      <c r="A295" s="63"/>
      <c r="B295" s="63"/>
      <c r="C295" s="76" t="s">
        <v>217</v>
      </c>
      <c r="D295" s="67">
        <v>450000</v>
      </c>
      <c r="E295" s="67">
        <v>545019</v>
      </c>
      <c r="F295" s="67">
        <v>539598</v>
      </c>
      <c r="G295" s="68">
        <f t="shared" si="6"/>
        <v>0.990053557765876</v>
      </c>
    </row>
    <row r="296" spans="1:7" ht="18.75" customHeight="1">
      <c r="A296" s="63"/>
      <c r="B296" s="69"/>
      <c r="C296" s="69" t="s">
        <v>5</v>
      </c>
      <c r="D296" s="77">
        <v>130000</v>
      </c>
      <c r="E296" s="77">
        <v>94525</v>
      </c>
      <c r="F296" s="77">
        <v>94524</v>
      </c>
      <c r="G296" s="72">
        <v>0.9999</v>
      </c>
    </row>
    <row r="297" spans="1:7" s="9" customFormat="1" ht="18.75" customHeight="1">
      <c r="A297" s="39"/>
      <c r="B297" s="73">
        <v>85412</v>
      </c>
      <c r="C297" s="99" t="s">
        <v>283</v>
      </c>
      <c r="D297" s="42">
        <f>SUM(D298:D298)</f>
        <v>140000</v>
      </c>
      <c r="E297" s="42">
        <f>SUM(E298:E298)</f>
        <v>140000</v>
      </c>
      <c r="F297" s="42">
        <f>SUM(F298:F298)</f>
        <v>137863</v>
      </c>
      <c r="G297" s="43">
        <f t="shared" si="6"/>
        <v>0.9847357142857143</v>
      </c>
    </row>
    <row r="298" spans="1:7" ht="18.75" customHeight="1">
      <c r="A298" s="63"/>
      <c r="B298" s="79"/>
      <c r="C298" s="45" t="s">
        <v>282</v>
      </c>
      <c r="D298" s="46">
        <v>140000</v>
      </c>
      <c r="E298" s="46">
        <v>140000</v>
      </c>
      <c r="F298" s="46">
        <v>137863</v>
      </c>
      <c r="G298" s="47">
        <f t="shared" si="6"/>
        <v>0.9847357142857143</v>
      </c>
    </row>
    <row r="299" spans="1:7" s="9" customFormat="1" ht="18.75" customHeight="1">
      <c r="A299" s="39"/>
      <c r="B299" s="73">
        <v>85415</v>
      </c>
      <c r="C299" s="73" t="s">
        <v>146</v>
      </c>
      <c r="D299" s="74">
        <f>SUM(D300:D301)</f>
        <v>500000</v>
      </c>
      <c r="E299" s="74">
        <f>SUM(E300:E301)</f>
        <v>2040065</v>
      </c>
      <c r="F299" s="74">
        <f>SUM(F300:F301)</f>
        <v>2038556</v>
      </c>
      <c r="G299" s="75">
        <f t="shared" si="6"/>
        <v>0.9992603176859561</v>
      </c>
    </row>
    <row r="300" spans="1:7" ht="18.75" customHeight="1">
      <c r="A300" s="63"/>
      <c r="B300" s="63"/>
      <c r="C300" s="76" t="s">
        <v>172</v>
      </c>
      <c r="D300" s="67">
        <v>500000</v>
      </c>
      <c r="E300" s="67">
        <v>564515</v>
      </c>
      <c r="F300" s="67">
        <v>563006</v>
      </c>
      <c r="G300" s="68">
        <f t="shared" si="6"/>
        <v>0.9973269089395321</v>
      </c>
    </row>
    <row r="301" spans="1:7" ht="18.75" customHeight="1">
      <c r="A301" s="63"/>
      <c r="B301" s="69"/>
      <c r="C301" s="69" t="s">
        <v>236</v>
      </c>
      <c r="D301" s="77"/>
      <c r="E301" s="77">
        <v>1475550</v>
      </c>
      <c r="F301" s="77">
        <v>1475550</v>
      </c>
      <c r="G301" s="72">
        <f t="shared" si="6"/>
        <v>1</v>
      </c>
    </row>
    <row r="302" spans="1:7" s="9" customFormat="1" ht="18.75" customHeight="1">
      <c r="A302" s="39"/>
      <c r="B302" s="73">
        <v>85417</v>
      </c>
      <c r="C302" s="73" t="s">
        <v>182</v>
      </c>
      <c r="D302" s="74">
        <f>SUM(D303:D305)</f>
        <v>260000</v>
      </c>
      <c r="E302" s="74">
        <f>SUM(E303:E305)</f>
        <v>229901</v>
      </c>
      <c r="F302" s="74">
        <f>SUM(F303:F305)</f>
        <v>229473</v>
      </c>
      <c r="G302" s="75">
        <f t="shared" si="6"/>
        <v>0.9981383291068764</v>
      </c>
    </row>
    <row r="303" spans="1:7" ht="18.75" customHeight="1">
      <c r="A303" s="63"/>
      <c r="B303" s="63"/>
      <c r="C303" s="65" t="s">
        <v>38</v>
      </c>
      <c r="D303" s="54">
        <v>150000</v>
      </c>
      <c r="E303" s="54">
        <v>144239</v>
      </c>
      <c r="F303" s="54">
        <v>144238</v>
      </c>
      <c r="G303" s="55">
        <v>0.9999</v>
      </c>
    </row>
    <row r="304" spans="1:7" ht="18.75" customHeight="1">
      <c r="A304" s="63"/>
      <c r="B304" s="63"/>
      <c r="C304" s="66" t="s">
        <v>39</v>
      </c>
      <c r="D304" s="67">
        <v>80000</v>
      </c>
      <c r="E304" s="67">
        <v>56962</v>
      </c>
      <c r="F304" s="67">
        <v>56535</v>
      </c>
      <c r="G304" s="68">
        <f t="shared" si="6"/>
        <v>0.9925037744461219</v>
      </c>
    </row>
    <row r="305" spans="1:7" ht="18.75" customHeight="1">
      <c r="A305" s="63"/>
      <c r="B305" s="69"/>
      <c r="C305" s="69" t="s">
        <v>40</v>
      </c>
      <c r="D305" s="77">
        <v>30000</v>
      </c>
      <c r="E305" s="77">
        <v>28700</v>
      </c>
      <c r="F305" s="77">
        <v>28700</v>
      </c>
      <c r="G305" s="78">
        <f t="shared" si="6"/>
        <v>1</v>
      </c>
    </row>
    <row r="306" spans="1:7" s="9" customFormat="1" ht="18.75" customHeight="1">
      <c r="A306" s="39"/>
      <c r="B306" s="73">
        <v>85495</v>
      </c>
      <c r="C306" s="73" t="s">
        <v>3</v>
      </c>
      <c r="D306" s="74">
        <f>SUM(D308:D316)</f>
        <v>8202000</v>
      </c>
      <c r="E306" s="74">
        <f>E307+E312+E313+E314+E316+E315</f>
        <v>8768134</v>
      </c>
      <c r="F306" s="74">
        <f>F307+F312+F313+F314+F316+F315</f>
        <v>8424130</v>
      </c>
      <c r="G306" s="75">
        <f t="shared" si="6"/>
        <v>0.9607665667518311</v>
      </c>
    </row>
    <row r="307" spans="1:7" ht="18.75" customHeight="1">
      <c r="A307" s="63"/>
      <c r="B307" s="63"/>
      <c r="C307" s="65" t="s">
        <v>274</v>
      </c>
      <c r="D307" s="54">
        <f>SUM(D308:D311)</f>
        <v>7730000</v>
      </c>
      <c r="E307" s="54">
        <f>SUM(E308:E311)</f>
        <v>8178640</v>
      </c>
      <c r="F307" s="54">
        <f>SUM(F308:F311)</f>
        <v>7852370</v>
      </c>
      <c r="G307" s="55">
        <f t="shared" si="6"/>
        <v>0.9601070593643931</v>
      </c>
    </row>
    <row r="308" spans="1:7" ht="18.75" customHeight="1">
      <c r="A308" s="63"/>
      <c r="B308" s="63"/>
      <c r="C308" s="92" t="s">
        <v>38</v>
      </c>
      <c r="D308" s="93">
        <v>5000000</v>
      </c>
      <c r="E308" s="93">
        <v>5212557</v>
      </c>
      <c r="F308" s="93">
        <v>4931564</v>
      </c>
      <c r="G308" s="94">
        <f t="shared" si="6"/>
        <v>0.9460930595099488</v>
      </c>
    </row>
    <row r="309" spans="1:7" ht="18.75" customHeight="1">
      <c r="A309" s="63"/>
      <c r="B309" s="63"/>
      <c r="C309" s="180" t="s">
        <v>39</v>
      </c>
      <c r="D309" s="181">
        <v>1700000</v>
      </c>
      <c r="E309" s="181">
        <v>1953649</v>
      </c>
      <c r="F309" s="181">
        <v>1917469</v>
      </c>
      <c r="G309" s="182">
        <f t="shared" si="6"/>
        <v>0.9814808084768554</v>
      </c>
    </row>
    <row r="310" spans="1:7" ht="18.75" customHeight="1">
      <c r="A310" s="63"/>
      <c r="B310" s="63"/>
      <c r="C310" s="180" t="s">
        <v>40</v>
      </c>
      <c r="D310" s="181">
        <v>990000</v>
      </c>
      <c r="E310" s="181">
        <v>954124</v>
      </c>
      <c r="F310" s="181">
        <v>945102</v>
      </c>
      <c r="G310" s="182">
        <f t="shared" si="6"/>
        <v>0.9905442059941895</v>
      </c>
    </row>
    <row r="311" spans="1:7" ht="18.75" customHeight="1">
      <c r="A311" s="63"/>
      <c r="B311" s="63"/>
      <c r="C311" s="183" t="s">
        <v>5</v>
      </c>
      <c r="D311" s="184">
        <v>40000</v>
      </c>
      <c r="E311" s="184">
        <v>58310</v>
      </c>
      <c r="F311" s="184">
        <v>58235</v>
      </c>
      <c r="G311" s="185">
        <f t="shared" si="6"/>
        <v>0.9987137712227748</v>
      </c>
    </row>
    <row r="312" spans="1:7" ht="18.75" customHeight="1">
      <c r="A312" s="63"/>
      <c r="B312" s="63"/>
      <c r="C312" s="103" t="s">
        <v>140</v>
      </c>
      <c r="D312" s="104">
        <v>2000</v>
      </c>
      <c r="E312" s="104">
        <v>2000</v>
      </c>
      <c r="F312" s="104">
        <v>2000</v>
      </c>
      <c r="G312" s="105">
        <f>F312/E312</f>
        <v>1</v>
      </c>
    </row>
    <row r="313" spans="1:7" ht="18.75" customHeight="1">
      <c r="A313" s="63"/>
      <c r="B313" s="63"/>
      <c r="C313" s="66" t="s">
        <v>127</v>
      </c>
      <c r="D313" s="67">
        <v>1000</v>
      </c>
      <c r="E313" s="67">
        <v>1000</v>
      </c>
      <c r="F313" s="67">
        <v>1000</v>
      </c>
      <c r="G313" s="68">
        <f t="shared" si="6"/>
        <v>1</v>
      </c>
    </row>
    <row r="314" spans="1:7" ht="18.75" customHeight="1">
      <c r="A314" s="63"/>
      <c r="B314" s="63"/>
      <c r="C314" s="76" t="s">
        <v>192</v>
      </c>
      <c r="D314" s="67">
        <v>280000</v>
      </c>
      <c r="E314" s="67">
        <v>0</v>
      </c>
      <c r="F314" s="67"/>
      <c r="G314" s="68"/>
    </row>
    <row r="315" spans="1:7" ht="18.75" customHeight="1">
      <c r="A315" s="63"/>
      <c r="B315" s="63"/>
      <c r="C315" s="164" t="s">
        <v>262</v>
      </c>
      <c r="D315" s="165"/>
      <c r="E315" s="165">
        <v>280000</v>
      </c>
      <c r="F315" s="165">
        <v>262266</v>
      </c>
      <c r="G315" s="68">
        <f t="shared" si="6"/>
        <v>0.9366642857142857</v>
      </c>
    </row>
    <row r="316" spans="1:7" ht="26.25" customHeight="1">
      <c r="A316" s="63"/>
      <c r="B316" s="69"/>
      <c r="C316" s="57" t="s">
        <v>235</v>
      </c>
      <c r="D316" s="71">
        <v>189000</v>
      </c>
      <c r="E316" s="71">
        <v>306494</v>
      </c>
      <c r="F316" s="71">
        <v>306494</v>
      </c>
      <c r="G316" s="72">
        <f t="shared" si="6"/>
        <v>1</v>
      </c>
    </row>
    <row r="317" spans="1:7" s="9" customFormat="1" ht="18.75" customHeight="1">
      <c r="A317" s="39"/>
      <c r="B317" s="73">
        <v>85497</v>
      </c>
      <c r="C317" s="73" t="s">
        <v>63</v>
      </c>
      <c r="D317" s="74">
        <f>SUM(D318:D318)</f>
        <v>31900</v>
      </c>
      <c r="E317" s="74">
        <f>SUM(E318:E318)</f>
        <v>31900</v>
      </c>
      <c r="F317" s="74">
        <f>SUM(F318:F318)</f>
        <v>31900</v>
      </c>
      <c r="G317" s="75">
        <f t="shared" si="6"/>
        <v>1</v>
      </c>
    </row>
    <row r="318" spans="1:7" ht="26.25" customHeight="1">
      <c r="A318" s="69"/>
      <c r="B318" s="69"/>
      <c r="C318" s="45" t="s">
        <v>139</v>
      </c>
      <c r="D318" s="46">
        <v>31900</v>
      </c>
      <c r="E318" s="46">
        <v>31900</v>
      </c>
      <c r="F318" s="46">
        <v>31900</v>
      </c>
      <c r="G318" s="47">
        <f t="shared" si="6"/>
        <v>1</v>
      </c>
    </row>
    <row r="319" spans="1:7" ht="18.75" customHeight="1">
      <c r="A319" s="36">
        <v>900</v>
      </c>
      <c r="B319" s="36"/>
      <c r="C319" s="36" t="s">
        <v>64</v>
      </c>
      <c r="D319" s="37">
        <f>D320+D328+D337+D341+D343+D349</f>
        <v>43376710</v>
      </c>
      <c r="E319" s="37">
        <f>E320+E328+E337+E341+E343+E349</f>
        <v>49076155</v>
      </c>
      <c r="F319" s="37">
        <f>F320+F328+F337+F341+F343+F349</f>
        <v>44206340</v>
      </c>
      <c r="G319" s="38">
        <f t="shared" si="6"/>
        <v>0.9007702416784689</v>
      </c>
    </row>
    <row r="320" spans="1:7" s="9" customFormat="1" ht="18.75" customHeight="1">
      <c r="A320" s="39"/>
      <c r="B320" s="41">
        <v>90001</v>
      </c>
      <c r="C320" s="41" t="s">
        <v>65</v>
      </c>
      <c r="D320" s="42">
        <f>SUM(D321:D327)</f>
        <v>12739000</v>
      </c>
      <c r="E320" s="42">
        <f>SUM(E321:E327)</f>
        <v>12582530</v>
      </c>
      <c r="F320" s="42">
        <f>SUM(F321:F327)</f>
        <v>11196453</v>
      </c>
      <c r="G320" s="43">
        <f t="shared" si="6"/>
        <v>0.889841152772932</v>
      </c>
    </row>
    <row r="321" spans="1:7" ht="18.75" customHeight="1">
      <c r="A321" s="63"/>
      <c r="B321" s="63"/>
      <c r="C321" s="89" t="s">
        <v>108</v>
      </c>
      <c r="D321" s="54">
        <v>1900000</v>
      </c>
      <c r="E321" s="54">
        <v>2041600</v>
      </c>
      <c r="F321" s="54">
        <v>1618262</v>
      </c>
      <c r="G321" s="55">
        <f t="shared" si="6"/>
        <v>0.7926440047021943</v>
      </c>
    </row>
    <row r="322" spans="1:7" ht="18.75" customHeight="1">
      <c r="A322" s="63"/>
      <c r="B322" s="63"/>
      <c r="C322" s="66" t="s">
        <v>109</v>
      </c>
      <c r="D322" s="67">
        <v>120000</v>
      </c>
      <c r="E322" s="67">
        <v>14700</v>
      </c>
      <c r="F322" s="67">
        <v>14649</v>
      </c>
      <c r="G322" s="68">
        <f t="shared" si="6"/>
        <v>0.9965306122448979</v>
      </c>
    </row>
    <row r="323" spans="1:7" ht="26.25" customHeight="1">
      <c r="A323" s="63"/>
      <c r="B323" s="63"/>
      <c r="C323" s="76" t="s">
        <v>275</v>
      </c>
      <c r="D323" s="67">
        <v>213000</v>
      </c>
      <c r="E323" s="67">
        <v>297200</v>
      </c>
      <c r="F323" s="67">
        <v>217222</v>
      </c>
      <c r="G323" s="68">
        <f t="shared" si="6"/>
        <v>0.7308950201884253</v>
      </c>
    </row>
    <row r="324" spans="1:7" s="11" customFormat="1" ht="18.75" customHeight="1">
      <c r="A324" s="69"/>
      <c r="B324" s="69"/>
      <c r="C324" s="70" t="s">
        <v>110</v>
      </c>
      <c r="D324" s="71">
        <v>36000</v>
      </c>
      <c r="E324" s="71">
        <v>37600</v>
      </c>
      <c r="F324" s="71">
        <v>33129</v>
      </c>
      <c r="G324" s="72">
        <f t="shared" si="6"/>
        <v>0.8810904255319149</v>
      </c>
    </row>
    <row r="325" spans="1:7" s="11" customFormat="1" ht="18.75" customHeight="1">
      <c r="A325" s="63"/>
      <c r="B325" s="63"/>
      <c r="C325" s="97" t="s">
        <v>111</v>
      </c>
      <c r="D325" s="90">
        <v>30000</v>
      </c>
      <c r="E325" s="90">
        <v>600</v>
      </c>
      <c r="F325" s="90">
        <v>585</v>
      </c>
      <c r="G325" s="91">
        <f t="shared" si="6"/>
        <v>0.975</v>
      </c>
    </row>
    <row r="326" spans="1:7" ht="18.75" customHeight="1">
      <c r="A326" s="63"/>
      <c r="B326" s="63"/>
      <c r="C326" s="66" t="s">
        <v>112</v>
      </c>
      <c r="D326" s="67">
        <v>120000</v>
      </c>
      <c r="E326" s="67">
        <v>120000</v>
      </c>
      <c r="F326" s="67">
        <v>120000</v>
      </c>
      <c r="G326" s="68">
        <f t="shared" si="6"/>
        <v>1</v>
      </c>
    </row>
    <row r="327" spans="1:7" ht="18.75" customHeight="1">
      <c r="A327" s="63"/>
      <c r="B327" s="69"/>
      <c r="C327" s="69" t="s">
        <v>5</v>
      </c>
      <c r="D327" s="77">
        <v>10320000</v>
      </c>
      <c r="E327" s="77">
        <v>10070830</v>
      </c>
      <c r="F327" s="77">
        <v>9192606</v>
      </c>
      <c r="G327" s="78">
        <f t="shared" si="6"/>
        <v>0.9127952710948353</v>
      </c>
    </row>
    <row r="328" spans="1:7" s="9" customFormat="1" ht="18.75" customHeight="1">
      <c r="A328" s="39"/>
      <c r="B328" s="73">
        <v>90003</v>
      </c>
      <c r="C328" s="73" t="s">
        <v>66</v>
      </c>
      <c r="D328" s="74">
        <f>SUM(D329:D336)</f>
        <v>11920000</v>
      </c>
      <c r="E328" s="74">
        <f>SUM(E329:E336)</f>
        <v>12841408</v>
      </c>
      <c r="F328" s="74">
        <f>SUM(F329:F336)</f>
        <v>10918831</v>
      </c>
      <c r="G328" s="75">
        <f aca="true" t="shared" si="7" ref="G328:G391">F328/E328</f>
        <v>0.8502830063494595</v>
      </c>
    </row>
    <row r="329" spans="1:7" ht="18.75" customHeight="1">
      <c r="A329" s="63"/>
      <c r="B329" s="63"/>
      <c r="C329" s="65" t="s">
        <v>113</v>
      </c>
      <c r="D329" s="54">
        <v>4900000</v>
      </c>
      <c r="E329" s="54">
        <v>4607503</v>
      </c>
      <c r="F329" s="54">
        <v>4177453</v>
      </c>
      <c r="G329" s="55">
        <f t="shared" si="7"/>
        <v>0.906663110148816</v>
      </c>
    </row>
    <row r="330" spans="1:7" ht="18.75" customHeight="1">
      <c r="A330" s="63"/>
      <c r="B330" s="63"/>
      <c r="C330" s="66" t="s">
        <v>115</v>
      </c>
      <c r="D330" s="67">
        <v>3630000</v>
      </c>
      <c r="E330" s="67">
        <v>3674000</v>
      </c>
      <c r="F330" s="67">
        <v>3309574</v>
      </c>
      <c r="G330" s="68">
        <f t="shared" si="7"/>
        <v>0.9008094719651606</v>
      </c>
    </row>
    <row r="331" spans="1:7" s="11" customFormat="1" ht="18.75" customHeight="1">
      <c r="A331" s="63"/>
      <c r="B331" s="63"/>
      <c r="C331" s="66" t="s">
        <v>114</v>
      </c>
      <c r="D331" s="67">
        <v>1700000</v>
      </c>
      <c r="E331" s="67">
        <v>1700000</v>
      </c>
      <c r="F331" s="67">
        <v>1698255</v>
      </c>
      <c r="G331" s="68">
        <f t="shared" si="7"/>
        <v>0.9989735294117648</v>
      </c>
    </row>
    <row r="332" spans="1:7" s="11" customFormat="1" ht="18.75" customHeight="1">
      <c r="A332" s="63"/>
      <c r="B332" s="63"/>
      <c r="C332" s="66" t="s">
        <v>116</v>
      </c>
      <c r="D332" s="67">
        <v>810000</v>
      </c>
      <c r="E332" s="67">
        <v>676332</v>
      </c>
      <c r="F332" s="67">
        <v>645045</v>
      </c>
      <c r="G332" s="68">
        <f t="shared" si="7"/>
        <v>0.9537401749436667</v>
      </c>
    </row>
    <row r="333" spans="1:7" ht="18.75" customHeight="1">
      <c r="A333" s="63"/>
      <c r="B333" s="63"/>
      <c r="C333" s="66" t="s">
        <v>119</v>
      </c>
      <c r="D333" s="67">
        <v>300000</v>
      </c>
      <c r="E333" s="67">
        <v>248600</v>
      </c>
      <c r="F333" s="67">
        <v>193450</v>
      </c>
      <c r="G333" s="68">
        <f t="shared" si="7"/>
        <v>0.7781576830249397</v>
      </c>
    </row>
    <row r="334" spans="1:7" ht="18.75" customHeight="1">
      <c r="A334" s="63"/>
      <c r="B334" s="63"/>
      <c r="C334" s="66" t="s">
        <v>117</v>
      </c>
      <c r="D334" s="67">
        <v>350000</v>
      </c>
      <c r="E334" s="67">
        <v>374648</v>
      </c>
      <c r="F334" s="67">
        <v>374647</v>
      </c>
      <c r="G334" s="68">
        <v>0.9999</v>
      </c>
    </row>
    <row r="335" spans="1:7" ht="18.75" customHeight="1">
      <c r="A335" s="63"/>
      <c r="B335" s="63"/>
      <c r="C335" s="66" t="s">
        <v>118</v>
      </c>
      <c r="D335" s="67">
        <v>30000</v>
      </c>
      <c r="E335" s="67">
        <v>37825</v>
      </c>
      <c r="F335" s="67">
        <v>37330</v>
      </c>
      <c r="G335" s="68">
        <f t="shared" si="7"/>
        <v>0.9869134170522141</v>
      </c>
    </row>
    <row r="336" spans="1:7" ht="18.75" customHeight="1">
      <c r="A336" s="63"/>
      <c r="B336" s="69"/>
      <c r="C336" s="69" t="s">
        <v>5</v>
      </c>
      <c r="D336" s="77">
        <v>200000</v>
      </c>
      <c r="E336" s="77">
        <v>1522500</v>
      </c>
      <c r="F336" s="77">
        <v>483077</v>
      </c>
      <c r="G336" s="78">
        <f t="shared" si="7"/>
        <v>0.3172919540229885</v>
      </c>
    </row>
    <row r="337" spans="1:7" s="9" customFormat="1" ht="18.75" customHeight="1">
      <c r="A337" s="39"/>
      <c r="B337" s="73">
        <v>90004</v>
      </c>
      <c r="C337" s="73" t="s">
        <v>67</v>
      </c>
      <c r="D337" s="74">
        <f>SUM(D338:D340)</f>
        <v>3000000</v>
      </c>
      <c r="E337" s="74">
        <f>SUM(E338:E340)</f>
        <v>3101500</v>
      </c>
      <c r="F337" s="74">
        <f>SUM(F338:F340)</f>
        <v>2818471</v>
      </c>
      <c r="G337" s="75">
        <f t="shared" si="7"/>
        <v>0.9087444784781558</v>
      </c>
    </row>
    <row r="338" spans="1:7" ht="18.75" customHeight="1">
      <c r="A338" s="63"/>
      <c r="B338" s="63"/>
      <c r="C338" s="89" t="s">
        <v>120</v>
      </c>
      <c r="D338" s="54">
        <v>450000</v>
      </c>
      <c r="E338" s="54">
        <v>415500</v>
      </c>
      <c r="F338" s="54">
        <v>415403</v>
      </c>
      <c r="G338" s="55">
        <f t="shared" si="7"/>
        <v>0.9997665463297232</v>
      </c>
    </row>
    <row r="339" spans="1:7" ht="18.75" customHeight="1">
      <c r="A339" s="63"/>
      <c r="B339" s="63"/>
      <c r="C339" s="66" t="s">
        <v>121</v>
      </c>
      <c r="D339" s="67">
        <v>2350000</v>
      </c>
      <c r="E339" s="67">
        <v>2482000</v>
      </c>
      <c r="F339" s="67">
        <v>2199785</v>
      </c>
      <c r="G339" s="68">
        <f t="shared" si="7"/>
        <v>0.886295326349718</v>
      </c>
    </row>
    <row r="340" spans="1:7" ht="18.75" customHeight="1">
      <c r="A340" s="63"/>
      <c r="B340" s="69"/>
      <c r="C340" s="69" t="s">
        <v>5</v>
      </c>
      <c r="D340" s="77">
        <v>200000</v>
      </c>
      <c r="E340" s="77">
        <v>204000</v>
      </c>
      <c r="F340" s="77">
        <v>203283</v>
      </c>
      <c r="G340" s="78">
        <f t="shared" si="7"/>
        <v>0.9964852941176471</v>
      </c>
    </row>
    <row r="341" spans="1:7" s="9" customFormat="1" ht="18.75" customHeight="1">
      <c r="A341" s="39"/>
      <c r="B341" s="73">
        <v>90013</v>
      </c>
      <c r="C341" s="73" t="s">
        <v>68</v>
      </c>
      <c r="D341" s="74">
        <f>SUM(D342:D342)</f>
        <v>250000</v>
      </c>
      <c r="E341" s="74">
        <f>SUM(E342:E342)</f>
        <v>253680</v>
      </c>
      <c r="F341" s="74">
        <f>SUM(F342:F342)</f>
        <v>232540</v>
      </c>
      <c r="G341" s="75">
        <f t="shared" si="7"/>
        <v>0.9166666666666666</v>
      </c>
    </row>
    <row r="342" spans="1:7" ht="18.75" customHeight="1">
      <c r="A342" s="63"/>
      <c r="B342" s="79"/>
      <c r="C342" s="79" t="s">
        <v>122</v>
      </c>
      <c r="D342" s="46">
        <v>250000</v>
      </c>
      <c r="E342" s="46">
        <v>253680</v>
      </c>
      <c r="F342" s="46">
        <v>232540</v>
      </c>
      <c r="G342" s="47">
        <f t="shared" si="7"/>
        <v>0.9166666666666666</v>
      </c>
    </row>
    <row r="343" spans="1:7" s="9" customFormat="1" ht="18.75" customHeight="1">
      <c r="A343" s="39"/>
      <c r="B343" s="73">
        <v>90015</v>
      </c>
      <c r="C343" s="73" t="s">
        <v>69</v>
      </c>
      <c r="D343" s="74">
        <f>SUM(D344:D348)</f>
        <v>4030000</v>
      </c>
      <c r="E343" s="74">
        <f>SUM(E344:E348)</f>
        <v>4198936</v>
      </c>
      <c r="F343" s="74">
        <f>SUM(F344:F348)</f>
        <v>3397561</v>
      </c>
      <c r="G343" s="75">
        <f t="shared" si="7"/>
        <v>0.8091480794182145</v>
      </c>
    </row>
    <row r="344" spans="1:7" ht="18.75" customHeight="1">
      <c r="A344" s="63"/>
      <c r="B344" s="63"/>
      <c r="C344" s="65" t="s">
        <v>123</v>
      </c>
      <c r="D344" s="54">
        <v>2200000</v>
      </c>
      <c r="E344" s="54">
        <v>1823848</v>
      </c>
      <c r="F344" s="54">
        <v>1538715</v>
      </c>
      <c r="G344" s="55">
        <f t="shared" si="7"/>
        <v>0.8436640553379449</v>
      </c>
    </row>
    <row r="345" spans="1:7" ht="18.75" customHeight="1">
      <c r="A345" s="63"/>
      <c r="B345" s="63"/>
      <c r="C345" s="66" t="s">
        <v>213</v>
      </c>
      <c r="D345" s="67">
        <v>1500000</v>
      </c>
      <c r="E345" s="67">
        <v>1381900</v>
      </c>
      <c r="F345" s="67">
        <v>1256776</v>
      </c>
      <c r="G345" s="68">
        <f t="shared" si="7"/>
        <v>0.9094550980534047</v>
      </c>
    </row>
    <row r="346" spans="1:7" ht="18.75" customHeight="1">
      <c r="A346" s="63"/>
      <c r="B346" s="63"/>
      <c r="C346" s="66" t="s">
        <v>124</v>
      </c>
      <c r="D346" s="67">
        <v>80000</v>
      </c>
      <c r="E346" s="67">
        <v>54575</v>
      </c>
      <c r="F346" s="67">
        <v>54308</v>
      </c>
      <c r="G346" s="68">
        <f t="shared" si="7"/>
        <v>0.9951076500229042</v>
      </c>
    </row>
    <row r="347" spans="1:7" ht="18.75" customHeight="1">
      <c r="A347" s="63"/>
      <c r="B347" s="63"/>
      <c r="C347" s="166" t="s">
        <v>291</v>
      </c>
      <c r="D347" s="165"/>
      <c r="E347" s="165">
        <v>681113</v>
      </c>
      <c r="F347" s="165">
        <v>296061</v>
      </c>
      <c r="G347" s="68">
        <f t="shared" si="7"/>
        <v>0.43467236714025426</v>
      </c>
    </row>
    <row r="348" spans="1:7" ht="18.75" customHeight="1">
      <c r="A348" s="63"/>
      <c r="B348" s="69"/>
      <c r="C348" s="70" t="s">
        <v>5</v>
      </c>
      <c r="D348" s="71">
        <v>250000</v>
      </c>
      <c r="E348" s="71">
        <v>257500</v>
      </c>
      <c r="F348" s="71">
        <v>251701</v>
      </c>
      <c r="G348" s="72">
        <f t="shared" si="7"/>
        <v>0.9774796116504855</v>
      </c>
    </row>
    <row r="349" spans="1:7" s="9" customFormat="1" ht="18.75" customHeight="1">
      <c r="A349" s="39"/>
      <c r="B349" s="73">
        <v>90095</v>
      </c>
      <c r="C349" s="73" t="s">
        <v>3</v>
      </c>
      <c r="D349" s="74">
        <f>SUM(D350:D352)</f>
        <v>11437710</v>
      </c>
      <c r="E349" s="74">
        <f>SUM(E350:E352)</f>
        <v>16098101</v>
      </c>
      <c r="F349" s="74">
        <f>SUM(F350:F352)</f>
        <v>15642484</v>
      </c>
      <c r="G349" s="75">
        <f t="shared" si="7"/>
        <v>0.9716974691611141</v>
      </c>
    </row>
    <row r="350" spans="1:7" ht="18.75" customHeight="1">
      <c r="A350" s="63"/>
      <c r="B350" s="63"/>
      <c r="C350" s="65" t="s">
        <v>170</v>
      </c>
      <c r="D350" s="54">
        <v>52710</v>
      </c>
      <c r="E350" s="54">
        <v>36971</v>
      </c>
      <c r="F350" s="54">
        <v>36971</v>
      </c>
      <c r="G350" s="55">
        <f t="shared" si="7"/>
        <v>1</v>
      </c>
    </row>
    <row r="351" spans="1:7" ht="18.75" customHeight="1">
      <c r="A351" s="63"/>
      <c r="B351" s="63"/>
      <c r="C351" s="66" t="s">
        <v>308</v>
      </c>
      <c r="D351" s="67"/>
      <c r="E351" s="67">
        <v>2059615</v>
      </c>
      <c r="F351" s="67">
        <v>2059615</v>
      </c>
      <c r="G351" s="68">
        <f t="shared" si="7"/>
        <v>1</v>
      </c>
    </row>
    <row r="352" spans="1:7" ht="18.75" customHeight="1">
      <c r="A352" s="69"/>
      <c r="B352" s="69"/>
      <c r="C352" s="69" t="s">
        <v>5</v>
      </c>
      <c r="D352" s="77">
        <v>11385000</v>
      </c>
      <c r="E352" s="77">
        <v>14001515</v>
      </c>
      <c r="F352" s="77">
        <v>13545898</v>
      </c>
      <c r="G352" s="78">
        <f t="shared" si="7"/>
        <v>0.9674594499238118</v>
      </c>
    </row>
    <row r="353" spans="1:7" ht="18.75" customHeight="1">
      <c r="A353" s="36">
        <v>921</v>
      </c>
      <c r="B353" s="36"/>
      <c r="C353" s="36" t="s">
        <v>157</v>
      </c>
      <c r="D353" s="37">
        <f>D354+D360+D362+D367+D369+D373+D371</f>
        <v>14037000</v>
      </c>
      <c r="E353" s="37">
        <f>E354+E360+E362+E367+E369+E373+E371</f>
        <v>13539836</v>
      </c>
      <c r="F353" s="37">
        <f>F354+F360+F362+F367+F369+F373+F371</f>
        <v>12725016</v>
      </c>
      <c r="G353" s="38">
        <f t="shared" si="7"/>
        <v>0.9398205414009446</v>
      </c>
    </row>
    <row r="354" spans="1:7" s="8" customFormat="1" ht="18.75" customHeight="1">
      <c r="A354" s="106"/>
      <c r="B354" s="107">
        <v>92105</v>
      </c>
      <c r="C354" s="107" t="s">
        <v>147</v>
      </c>
      <c r="D354" s="108">
        <f>SUM(D355:D359)</f>
        <v>1555000</v>
      </c>
      <c r="E354" s="108">
        <f>SUM(E355:E359)</f>
        <v>1495000</v>
      </c>
      <c r="F354" s="108">
        <f>SUM(F355:F359)</f>
        <v>1362994</v>
      </c>
      <c r="G354" s="109">
        <f t="shared" si="7"/>
        <v>0.9117016722408027</v>
      </c>
    </row>
    <row r="355" spans="1:7" s="7" customFormat="1" ht="18.75" customHeight="1">
      <c r="A355" s="106"/>
      <c r="B355" s="110"/>
      <c r="C355" s="111" t="s">
        <v>149</v>
      </c>
      <c r="D355" s="112">
        <v>1100000</v>
      </c>
      <c r="E355" s="112">
        <v>1087500</v>
      </c>
      <c r="F355" s="112">
        <v>1074564</v>
      </c>
      <c r="G355" s="113">
        <f t="shared" si="7"/>
        <v>0.9881048275862069</v>
      </c>
    </row>
    <row r="356" spans="1:7" s="7" customFormat="1" ht="18.75" customHeight="1">
      <c r="A356" s="114"/>
      <c r="B356" s="114"/>
      <c r="C356" s="115" t="s">
        <v>178</v>
      </c>
      <c r="D356" s="116">
        <v>25000</v>
      </c>
      <c r="E356" s="116">
        <v>27500</v>
      </c>
      <c r="F356" s="116">
        <v>27500</v>
      </c>
      <c r="G356" s="117">
        <f t="shared" si="7"/>
        <v>1</v>
      </c>
    </row>
    <row r="357" spans="1:7" s="7" customFormat="1" ht="18.75" customHeight="1">
      <c r="A357" s="121"/>
      <c r="B357" s="121"/>
      <c r="C357" s="121" t="s">
        <v>148</v>
      </c>
      <c r="D357" s="144">
        <v>15000</v>
      </c>
      <c r="E357" s="144">
        <v>15000</v>
      </c>
      <c r="F357" s="144">
        <v>15000</v>
      </c>
      <c r="G357" s="145">
        <f t="shared" si="7"/>
        <v>1</v>
      </c>
    </row>
    <row r="358" spans="1:7" s="7" customFormat="1" ht="18.75" customHeight="1">
      <c r="A358" s="114"/>
      <c r="B358" s="114"/>
      <c r="C358" s="114" t="s">
        <v>214</v>
      </c>
      <c r="D358" s="119">
        <v>15000</v>
      </c>
      <c r="E358" s="119">
        <v>15000</v>
      </c>
      <c r="F358" s="119">
        <v>15000</v>
      </c>
      <c r="G358" s="120">
        <f t="shared" si="7"/>
        <v>1</v>
      </c>
    </row>
    <row r="359" spans="1:7" s="7" customFormat="1" ht="18.75" customHeight="1">
      <c r="A359" s="114"/>
      <c r="B359" s="121"/>
      <c r="C359" s="122" t="s">
        <v>5</v>
      </c>
      <c r="D359" s="123">
        <v>400000</v>
      </c>
      <c r="E359" s="123">
        <v>350000</v>
      </c>
      <c r="F359" s="123">
        <v>230930</v>
      </c>
      <c r="G359" s="124">
        <f t="shared" si="7"/>
        <v>0.6598</v>
      </c>
    </row>
    <row r="360" spans="1:7" s="9" customFormat="1" ht="18.75" customHeight="1">
      <c r="A360" s="39"/>
      <c r="B360" s="73">
        <v>92106</v>
      </c>
      <c r="C360" s="73" t="s">
        <v>70</v>
      </c>
      <c r="D360" s="74">
        <f>D361</f>
        <v>1500000</v>
      </c>
      <c r="E360" s="74">
        <f>E361</f>
        <v>1500000</v>
      </c>
      <c r="F360" s="74">
        <f>F361</f>
        <v>1485000</v>
      </c>
      <c r="G360" s="75">
        <f t="shared" si="7"/>
        <v>0.99</v>
      </c>
    </row>
    <row r="361" spans="1:7" ht="18.75" customHeight="1">
      <c r="A361" s="63"/>
      <c r="B361" s="79"/>
      <c r="C361" s="79" t="s">
        <v>150</v>
      </c>
      <c r="D361" s="46">
        <v>1500000</v>
      </c>
      <c r="E361" s="46">
        <v>1500000</v>
      </c>
      <c r="F361" s="46">
        <v>1485000</v>
      </c>
      <c r="G361" s="47">
        <f t="shared" si="7"/>
        <v>0.99</v>
      </c>
    </row>
    <row r="362" spans="1:7" ht="18.75" customHeight="1">
      <c r="A362" s="63"/>
      <c r="B362" s="73">
        <v>92109</v>
      </c>
      <c r="C362" s="73" t="s">
        <v>71</v>
      </c>
      <c r="D362" s="74">
        <f>SUM(D363:D366)</f>
        <v>1480000</v>
      </c>
      <c r="E362" s="74">
        <f>SUM(E363:E366)</f>
        <v>1510000</v>
      </c>
      <c r="F362" s="74">
        <f>SUM(F363:F366)</f>
        <v>1490494</v>
      </c>
      <c r="G362" s="75">
        <f t="shared" si="7"/>
        <v>0.987082119205298</v>
      </c>
    </row>
    <row r="363" spans="1:7" ht="18.75" customHeight="1">
      <c r="A363" s="63"/>
      <c r="B363" s="63"/>
      <c r="C363" s="89" t="s">
        <v>179</v>
      </c>
      <c r="D363" s="54">
        <v>340000</v>
      </c>
      <c r="E363" s="54">
        <v>380000</v>
      </c>
      <c r="F363" s="54">
        <v>372000</v>
      </c>
      <c r="G363" s="55">
        <f t="shared" si="7"/>
        <v>0.9789473684210527</v>
      </c>
    </row>
    <row r="364" spans="1:7" ht="18.75" customHeight="1">
      <c r="A364" s="63"/>
      <c r="B364" s="63"/>
      <c r="C364" s="76" t="s">
        <v>254</v>
      </c>
      <c r="D364" s="67">
        <v>40000</v>
      </c>
      <c r="E364" s="67">
        <v>10000</v>
      </c>
      <c r="F364" s="67">
        <v>9994</v>
      </c>
      <c r="G364" s="68">
        <f t="shared" si="7"/>
        <v>0.9994</v>
      </c>
    </row>
    <row r="365" spans="1:7" s="7" customFormat="1" ht="18.75" customHeight="1">
      <c r="A365" s="114"/>
      <c r="B365" s="114"/>
      <c r="C365" s="125" t="s">
        <v>279</v>
      </c>
      <c r="D365" s="119">
        <v>780000</v>
      </c>
      <c r="E365" s="119">
        <v>780000</v>
      </c>
      <c r="F365" s="119">
        <v>772000</v>
      </c>
      <c r="G365" s="120">
        <f t="shared" si="7"/>
        <v>0.9897435897435898</v>
      </c>
    </row>
    <row r="366" spans="1:7" s="7" customFormat="1" ht="18.75" customHeight="1">
      <c r="A366" s="114"/>
      <c r="B366" s="121"/>
      <c r="C366" s="122" t="s">
        <v>278</v>
      </c>
      <c r="D366" s="123">
        <v>320000</v>
      </c>
      <c r="E366" s="123">
        <v>340000</v>
      </c>
      <c r="F366" s="123">
        <v>336500</v>
      </c>
      <c r="G366" s="124">
        <f t="shared" si="7"/>
        <v>0.9897058823529412</v>
      </c>
    </row>
    <row r="367" spans="1:7" s="9" customFormat="1" ht="18.75" customHeight="1">
      <c r="A367" s="39"/>
      <c r="B367" s="73">
        <v>92110</v>
      </c>
      <c r="C367" s="73" t="s">
        <v>72</v>
      </c>
      <c r="D367" s="74">
        <f>D368</f>
        <v>715000</v>
      </c>
      <c r="E367" s="74">
        <f>E368</f>
        <v>715000</v>
      </c>
      <c r="F367" s="74">
        <f>F368</f>
        <v>707000</v>
      </c>
      <c r="G367" s="75">
        <f t="shared" si="7"/>
        <v>0.9888111888111888</v>
      </c>
    </row>
    <row r="368" spans="1:7" ht="18.75" customHeight="1">
      <c r="A368" s="63"/>
      <c r="B368" s="79"/>
      <c r="C368" s="79" t="s">
        <v>151</v>
      </c>
      <c r="D368" s="46">
        <v>715000</v>
      </c>
      <c r="E368" s="46">
        <v>715000</v>
      </c>
      <c r="F368" s="46">
        <v>707000</v>
      </c>
      <c r="G368" s="47">
        <f t="shared" si="7"/>
        <v>0.9888111888111888</v>
      </c>
    </row>
    <row r="369" spans="1:7" s="9" customFormat="1" ht="18.75" customHeight="1">
      <c r="A369" s="39"/>
      <c r="B369" s="73">
        <v>92113</v>
      </c>
      <c r="C369" s="73" t="s">
        <v>153</v>
      </c>
      <c r="D369" s="74">
        <f>D370</f>
        <v>1450000</v>
      </c>
      <c r="E369" s="74">
        <f>E370</f>
        <v>1450000</v>
      </c>
      <c r="F369" s="74">
        <f>F370</f>
        <v>1446000</v>
      </c>
      <c r="G369" s="75">
        <f t="shared" si="7"/>
        <v>0.9972413793103448</v>
      </c>
    </row>
    <row r="370" spans="1:7" ht="18.75" customHeight="1">
      <c r="A370" s="63"/>
      <c r="B370" s="79"/>
      <c r="C370" s="79" t="s">
        <v>152</v>
      </c>
      <c r="D370" s="46">
        <v>1450000</v>
      </c>
      <c r="E370" s="46">
        <v>1450000</v>
      </c>
      <c r="F370" s="46">
        <v>1446000</v>
      </c>
      <c r="G370" s="47">
        <f t="shared" si="7"/>
        <v>0.9972413793103448</v>
      </c>
    </row>
    <row r="371" spans="1:7" s="9" customFormat="1" ht="18.75" customHeight="1">
      <c r="A371" s="39"/>
      <c r="B371" s="73">
        <v>92116</v>
      </c>
      <c r="C371" s="73" t="s">
        <v>155</v>
      </c>
      <c r="D371" s="74">
        <f>SUM(D372:D372)</f>
        <v>3552000</v>
      </c>
      <c r="E371" s="74">
        <f>SUM(E372:E372)</f>
        <v>3952000</v>
      </c>
      <c r="F371" s="74">
        <f>SUM(F372:F372)</f>
        <v>3912000</v>
      </c>
      <c r="G371" s="75">
        <f t="shared" si="7"/>
        <v>0.9898785425101214</v>
      </c>
    </row>
    <row r="372" spans="1:7" ht="18.75" customHeight="1">
      <c r="A372" s="63"/>
      <c r="B372" s="79"/>
      <c r="C372" s="45" t="s">
        <v>221</v>
      </c>
      <c r="D372" s="46">
        <v>3552000</v>
      </c>
      <c r="E372" s="46">
        <v>3952000</v>
      </c>
      <c r="F372" s="46">
        <v>3912000</v>
      </c>
      <c r="G372" s="47">
        <f t="shared" si="7"/>
        <v>0.9898785425101214</v>
      </c>
    </row>
    <row r="373" spans="1:7" s="9" customFormat="1" ht="18.75" customHeight="1">
      <c r="A373" s="39"/>
      <c r="B373" s="73">
        <v>92120</v>
      </c>
      <c r="C373" s="73" t="s">
        <v>73</v>
      </c>
      <c r="D373" s="74">
        <f>D374+D375</f>
        <v>3785000</v>
      </c>
      <c r="E373" s="74">
        <f>E374+E375</f>
        <v>2917836</v>
      </c>
      <c r="F373" s="74">
        <f>F374+F375</f>
        <v>2321528</v>
      </c>
      <c r="G373" s="75">
        <f t="shared" si="7"/>
        <v>0.7956334763160096</v>
      </c>
    </row>
    <row r="374" spans="1:7" ht="18.75" customHeight="1">
      <c r="A374" s="63"/>
      <c r="B374" s="64"/>
      <c r="C374" s="89" t="s">
        <v>180</v>
      </c>
      <c r="D374" s="54">
        <v>100000</v>
      </c>
      <c r="E374" s="54">
        <v>135000</v>
      </c>
      <c r="F374" s="54">
        <v>129420</v>
      </c>
      <c r="G374" s="55">
        <f t="shared" si="7"/>
        <v>0.9586666666666667</v>
      </c>
    </row>
    <row r="375" spans="1:7" ht="18.75" customHeight="1">
      <c r="A375" s="63"/>
      <c r="B375" s="63"/>
      <c r="C375" s="66" t="s">
        <v>276</v>
      </c>
      <c r="D375" s="67">
        <f>D376+D377</f>
        <v>3685000</v>
      </c>
      <c r="E375" s="67">
        <f>E376+E377</f>
        <v>2782836</v>
      </c>
      <c r="F375" s="67">
        <f>F376+F377</f>
        <v>2192108</v>
      </c>
      <c r="G375" s="68">
        <f t="shared" si="7"/>
        <v>0.7877244652577443</v>
      </c>
    </row>
    <row r="376" spans="1:7" ht="18.75" customHeight="1">
      <c r="A376" s="63"/>
      <c r="B376" s="63"/>
      <c r="C376" s="126" t="s">
        <v>154</v>
      </c>
      <c r="D376" s="127">
        <f>350000+50000</f>
        <v>400000</v>
      </c>
      <c r="E376" s="127">
        <v>891000</v>
      </c>
      <c r="F376" s="127">
        <v>301009</v>
      </c>
      <c r="G376" s="128">
        <f t="shared" si="7"/>
        <v>0.3378327721661055</v>
      </c>
    </row>
    <row r="377" spans="1:7" ht="18.75" customHeight="1">
      <c r="A377" s="69"/>
      <c r="B377" s="69"/>
      <c r="C377" s="129" t="s">
        <v>5</v>
      </c>
      <c r="D377" s="130">
        <v>3285000</v>
      </c>
      <c r="E377" s="130">
        <v>1891836</v>
      </c>
      <c r="F377" s="130">
        <v>1891099</v>
      </c>
      <c r="G377" s="131">
        <f t="shared" si="7"/>
        <v>0.9996104313481718</v>
      </c>
    </row>
    <row r="378" spans="1:7" ht="18.75" customHeight="1">
      <c r="A378" s="36">
        <v>926</v>
      </c>
      <c r="B378" s="36"/>
      <c r="C378" s="36" t="s">
        <v>74</v>
      </c>
      <c r="D378" s="37">
        <f>D379+D383+D385</f>
        <v>6905000</v>
      </c>
      <c r="E378" s="37">
        <f>E379+E383+E385</f>
        <v>7105000</v>
      </c>
      <c r="F378" s="37">
        <f>F379+F383+F385</f>
        <v>7052212</v>
      </c>
      <c r="G378" s="38">
        <f t="shared" si="7"/>
        <v>0.9925703026038002</v>
      </c>
    </row>
    <row r="379" spans="1:7" s="9" customFormat="1" ht="18.75" customHeight="1">
      <c r="A379" s="39"/>
      <c r="B379" s="41">
        <v>92601</v>
      </c>
      <c r="C379" s="41" t="s">
        <v>75</v>
      </c>
      <c r="D379" s="42">
        <f>SUM(D380:D382)</f>
        <v>690000</v>
      </c>
      <c r="E379" s="42">
        <f>SUM(E380:E382)</f>
        <v>690000</v>
      </c>
      <c r="F379" s="42">
        <f>SUM(F380:F382)</f>
        <v>674403</v>
      </c>
      <c r="G379" s="43">
        <f t="shared" si="7"/>
        <v>0.977395652173913</v>
      </c>
    </row>
    <row r="380" spans="1:7" ht="18.75" customHeight="1">
      <c r="A380" s="63"/>
      <c r="B380" s="64"/>
      <c r="C380" s="89" t="s">
        <v>158</v>
      </c>
      <c r="D380" s="54">
        <v>240000</v>
      </c>
      <c r="E380" s="54">
        <v>240000</v>
      </c>
      <c r="F380" s="54">
        <v>228500</v>
      </c>
      <c r="G380" s="55">
        <f t="shared" si="7"/>
        <v>0.9520833333333333</v>
      </c>
    </row>
    <row r="381" spans="1:7" ht="18.75" customHeight="1">
      <c r="A381" s="63"/>
      <c r="B381" s="63"/>
      <c r="C381" s="66" t="s">
        <v>292</v>
      </c>
      <c r="D381" s="67"/>
      <c r="E381" s="67">
        <v>200000</v>
      </c>
      <c r="F381" s="67">
        <v>200000</v>
      </c>
      <c r="G381" s="68">
        <f t="shared" si="7"/>
        <v>1</v>
      </c>
    </row>
    <row r="382" spans="1:7" ht="18.75" customHeight="1">
      <c r="A382" s="63"/>
      <c r="B382" s="69"/>
      <c r="C382" s="69" t="s">
        <v>5</v>
      </c>
      <c r="D382" s="77">
        <v>450000</v>
      </c>
      <c r="E382" s="77">
        <v>250000</v>
      </c>
      <c r="F382" s="77">
        <v>245903</v>
      </c>
      <c r="G382" s="78">
        <f t="shared" si="7"/>
        <v>0.983612</v>
      </c>
    </row>
    <row r="383" spans="1:7" s="9" customFormat="1" ht="18.75" customHeight="1">
      <c r="A383" s="39"/>
      <c r="B383" s="73">
        <v>92604</v>
      </c>
      <c r="C383" s="73" t="s">
        <v>76</v>
      </c>
      <c r="D383" s="74">
        <f>SUM(D384:D384)</f>
        <v>4735000</v>
      </c>
      <c r="E383" s="74">
        <f>SUM(E384:E384)</f>
        <v>4935000</v>
      </c>
      <c r="F383" s="74">
        <f>SUM(F384:F384)</f>
        <v>4935000</v>
      </c>
      <c r="G383" s="75">
        <f t="shared" si="7"/>
        <v>1</v>
      </c>
    </row>
    <row r="384" spans="1:7" ht="18.75" customHeight="1">
      <c r="A384" s="63"/>
      <c r="B384" s="79"/>
      <c r="C384" s="79" t="s">
        <v>185</v>
      </c>
      <c r="D384" s="46">
        <v>4735000</v>
      </c>
      <c r="E384" s="46">
        <v>4935000</v>
      </c>
      <c r="F384" s="46">
        <v>4935000</v>
      </c>
      <c r="G384" s="47">
        <f t="shared" si="7"/>
        <v>1</v>
      </c>
    </row>
    <row r="385" spans="1:7" s="9" customFormat="1" ht="18.75" customHeight="1">
      <c r="A385" s="39"/>
      <c r="B385" s="73">
        <v>92605</v>
      </c>
      <c r="C385" s="73" t="s">
        <v>159</v>
      </c>
      <c r="D385" s="74">
        <f>SUM(D386:D389)</f>
        <v>1480000</v>
      </c>
      <c r="E385" s="74">
        <f>SUM(E386:E389)</f>
        <v>1480000</v>
      </c>
      <c r="F385" s="74">
        <f>SUM(F386:F389)</f>
        <v>1442809</v>
      </c>
      <c r="G385" s="75">
        <f t="shared" si="7"/>
        <v>0.9748709459459459</v>
      </c>
    </row>
    <row r="386" spans="1:7" ht="18.75" customHeight="1">
      <c r="A386" s="63"/>
      <c r="B386" s="63"/>
      <c r="C386" s="65" t="s">
        <v>160</v>
      </c>
      <c r="D386" s="54">
        <v>700000</v>
      </c>
      <c r="E386" s="54">
        <v>706000</v>
      </c>
      <c r="F386" s="54">
        <v>681969</v>
      </c>
      <c r="G386" s="55">
        <f t="shared" si="7"/>
        <v>0.9659617563739377</v>
      </c>
    </row>
    <row r="387" spans="1:7" ht="18.75" customHeight="1">
      <c r="A387" s="63"/>
      <c r="B387" s="63"/>
      <c r="C387" s="66" t="s">
        <v>227</v>
      </c>
      <c r="D387" s="67">
        <v>600000</v>
      </c>
      <c r="E387" s="67">
        <v>600000</v>
      </c>
      <c r="F387" s="67">
        <v>595510</v>
      </c>
      <c r="G387" s="68">
        <f t="shared" si="7"/>
        <v>0.9925166666666667</v>
      </c>
    </row>
    <row r="388" spans="1:7" ht="18.75" customHeight="1">
      <c r="A388" s="63"/>
      <c r="B388" s="63"/>
      <c r="C388" s="76" t="s">
        <v>226</v>
      </c>
      <c r="D388" s="67">
        <v>30000</v>
      </c>
      <c r="E388" s="67">
        <v>24000</v>
      </c>
      <c r="F388" s="67">
        <v>24000</v>
      </c>
      <c r="G388" s="68">
        <f t="shared" si="7"/>
        <v>1</v>
      </c>
    </row>
    <row r="389" spans="1:7" ht="18.75" customHeight="1">
      <c r="A389" s="63"/>
      <c r="B389" s="63"/>
      <c r="C389" s="166" t="s">
        <v>5</v>
      </c>
      <c r="D389" s="165">
        <v>150000</v>
      </c>
      <c r="E389" s="165">
        <v>150000</v>
      </c>
      <c r="F389" s="165">
        <v>141330</v>
      </c>
      <c r="G389" s="175">
        <f t="shared" si="7"/>
        <v>0.9422</v>
      </c>
    </row>
    <row r="390" spans="1:7" ht="18.75" customHeight="1">
      <c r="A390" s="172"/>
      <c r="B390" s="172"/>
      <c r="C390" s="172"/>
      <c r="D390" s="173"/>
      <c r="E390" s="173"/>
      <c r="F390" s="173"/>
      <c r="G390" s="174"/>
    </row>
    <row r="391" spans="1:8" ht="26.25" customHeight="1" thickBot="1">
      <c r="A391" s="69"/>
      <c r="B391" s="69"/>
      <c r="C391" s="132" t="s">
        <v>253</v>
      </c>
      <c r="D391" s="133">
        <f>D392+D401+D411</f>
        <v>2834000</v>
      </c>
      <c r="E391" s="133">
        <f>E392+E401+E411+E395+E398+E408</f>
        <v>3310176</v>
      </c>
      <c r="F391" s="133">
        <f>F392+F401+F411+F395+F398+F408</f>
        <v>3153896</v>
      </c>
      <c r="G391" s="33">
        <f t="shared" si="7"/>
        <v>0.9527880088551183</v>
      </c>
      <c r="H391" s="12">
        <f>E391-D391</f>
        <v>476176</v>
      </c>
    </row>
    <row r="392" spans="1:7" ht="18.75" customHeight="1" thickTop="1">
      <c r="A392" s="36">
        <v>710</v>
      </c>
      <c r="B392" s="36"/>
      <c r="C392" s="36" t="s">
        <v>21</v>
      </c>
      <c r="D392" s="37"/>
      <c r="E392" s="37">
        <f>E393</f>
        <v>40000</v>
      </c>
      <c r="F392" s="37">
        <f>F393</f>
        <v>40000</v>
      </c>
      <c r="G392" s="38">
        <f aca="true" t="shared" si="8" ref="G392:G459">F392/E392</f>
        <v>1</v>
      </c>
    </row>
    <row r="393" spans="1:7" ht="18.75" customHeight="1">
      <c r="A393" s="64"/>
      <c r="B393" s="73">
        <v>71035</v>
      </c>
      <c r="C393" s="134" t="s">
        <v>199</v>
      </c>
      <c r="D393" s="135"/>
      <c r="E393" s="135">
        <f>E394</f>
        <v>40000</v>
      </c>
      <c r="F393" s="135">
        <f>F394</f>
        <v>40000</v>
      </c>
      <c r="G393" s="136">
        <f t="shared" si="8"/>
        <v>1</v>
      </c>
    </row>
    <row r="394" spans="1:7" ht="18.75" customHeight="1">
      <c r="A394" s="69"/>
      <c r="B394" s="79"/>
      <c r="C394" s="45" t="s">
        <v>215</v>
      </c>
      <c r="D394" s="46"/>
      <c r="E394" s="46">
        <v>40000</v>
      </c>
      <c r="F394" s="46">
        <v>40000</v>
      </c>
      <c r="G394" s="47">
        <f t="shared" si="8"/>
        <v>1</v>
      </c>
    </row>
    <row r="395" spans="1:7" ht="25.5" customHeight="1">
      <c r="A395" s="36">
        <v>751</v>
      </c>
      <c r="B395" s="36"/>
      <c r="C395" s="96" t="s">
        <v>293</v>
      </c>
      <c r="D395" s="37"/>
      <c r="E395" s="37">
        <f>E396</f>
        <v>113490</v>
      </c>
      <c r="F395" s="37">
        <f>F396</f>
        <v>113490</v>
      </c>
      <c r="G395" s="38">
        <f t="shared" si="8"/>
        <v>1</v>
      </c>
    </row>
    <row r="396" spans="1:7" ht="27.75" customHeight="1">
      <c r="A396" s="64"/>
      <c r="B396" s="73">
        <v>75109</v>
      </c>
      <c r="C396" s="134" t="s">
        <v>294</v>
      </c>
      <c r="D396" s="135"/>
      <c r="E396" s="135">
        <f>E397</f>
        <v>113490</v>
      </c>
      <c r="F396" s="135">
        <f>F397</f>
        <v>113490</v>
      </c>
      <c r="G396" s="136">
        <f t="shared" si="8"/>
        <v>1</v>
      </c>
    </row>
    <row r="397" spans="1:7" ht="25.5" customHeight="1">
      <c r="A397" s="69"/>
      <c r="B397" s="79"/>
      <c r="C397" s="45" t="s">
        <v>295</v>
      </c>
      <c r="D397" s="46"/>
      <c r="E397" s="46">
        <v>113490</v>
      </c>
      <c r="F397" s="46">
        <v>113490</v>
      </c>
      <c r="G397" s="47">
        <f t="shared" si="8"/>
        <v>1</v>
      </c>
    </row>
    <row r="398" spans="1:7" ht="18.75" customHeight="1">
      <c r="A398" s="36">
        <v>754</v>
      </c>
      <c r="B398" s="36"/>
      <c r="C398" s="96" t="s">
        <v>26</v>
      </c>
      <c r="D398" s="137"/>
      <c r="E398" s="137">
        <f>E399</f>
        <v>111000</v>
      </c>
      <c r="F398" s="137">
        <f>F399</f>
        <v>111000</v>
      </c>
      <c r="G398" s="38">
        <f t="shared" si="8"/>
        <v>1</v>
      </c>
    </row>
    <row r="399" spans="1:7" s="9" customFormat="1" ht="18.75" customHeight="1">
      <c r="A399" s="39"/>
      <c r="B399" s="73">
        <v>75411</v>
      </c>
      <c r="C399" s="73" t="s">
        <v>27</v>
      </c>
      <c r="D399" s="74"/>
      <c r="E399" s="74">
        <f>E400</f>
        <v>111000</v>
      </c>
      <c r="F399" s="74">
        <f>F400</f>
        <v>111000</v>
      </c>
      <c r="G399" s="136">
        <f t="shared" si="8"/>
        <v>1</v>
      </c>
    </row>
    <row r="400" spans="1:7" ht="18.75" customHeight="1">
      <c r="A400" s="69"/>
      <c r="B400" s="79"/>
      <c r="C400" s="79" t="s">
        <v>5</v>
      </c>
      <c r="D400" s="46"/>
      <c r="E400" s="46">
        <v>111000</v>
      </c>
      <c r="F400" s="46">
        <v>111000</v>
      </c>
      <c r="G400" s="47">
        <f t="shared" si="8"/>
        <v>1</v>
      </c>
    </row>
    <row r="401" spans="1:7" ht="18.75" customHeight="1">
      <c r="A401" s="36">
        <v>801</v>
      </c>
      <c r="B401" s="36"/>
      <c r="C401" s="96" t="s">
        <v>36</v>
      </c>
      <c r="D401" s="137">
        <f>D402</f>
        <v>2809000</v>
      </c>
      <c r="E401" s="137">
        <f>E402+E406</f>
        <v>2969621</v>
      </c>
      <c r="F401" s="137">
        <f>F402+F406</f>
        <v>2813239</v>
      </c>
      <c r="G401" s="138">
        <f t="shared" si="8"/>
        <v>0.9473394079581199</v>
      </c>
    </row>
    <row r="402" spans="1:7" s="9" customFormat="1" ht="18.75" customHeight="1">
      <c r="A402" s="39"/>
      <c r="B402" s="73">
        <v>80132</v>
      </c>
      <c r="C402" s="73" t="s">
        <v>135</v>
      </c>
      <c r="D402" s="74">
        <f>SUM(D403:D405)</f>
        <v>2809000</v>
      </c>
      <c r="E402" s="74">
        <f>SUM(E403:E405)</f>
        <v>2955911</v>
      </c>
      <c r="F402" s="74">
        <f>SUM(F403:F405)</f>
        <v>2809000</v>
      </c>
      <c r="G402" s="75">
        <f t="shared" si="8"/>
        <v>0.9502992478460955</v>
      </c>
    </row>
    <row r="403" spans="1:7" ht="18.75" customHeight="1">
      <c r="A403" s="63"/>
      <c r="B403" s="64"/>
      <c r="C403" s="65" t="s">
        <v>38</v>
      </c>
      <c r="D403" s="54">
        <v>2152000</v>
      </c>
      <c r="E403" s="54">
        <v>2264246</v>
      </c>
      <c r="F403" s="54">
        <v>2148246</v>
      </c>
      <c r="G403" s="55">
        <f t="shared" si="8"/>
        <v>0.9487688175224777</v>
      </c>
    </row>
    <row r="404" spans="1:7" ht="18.75" customHeight="1">
      <c r="A404" s="63"/>
      <c r="B404" s="63"/>
      <c r="C404" s="66" t="s">
        <v>39</v>
      </c>
      <c r="D404" s="67">
        <v>230000</v>
      </c>
      <c r="E404" s="67">
        <v>237411</v>
      </c>
      <c r="F404" s="67">
        <v>230000</v>
      </c>
      <c r="G404" s="68">
        <f t="shared" si="8"/>
        <v>0.968784091722793</v>
      </c>
    </row>
    <row r="405" spans="1:7" ht="18.75" customHeight="1">
      <c r="A405" s="63"/>
      <c r="B405" s="69"/>
      <c r="C405" s="70" t="s">
        <v>40</v>
      </c>
      <c r="D405" s="71">
        <v>427000</v>
      </c>
      <c r="E405" s="71">
        <v>454254</v>
      </c>
      <c r="F405" s="71">
        <v>430754</v>
      </c>
      <c r="G405" s="72">
        <f t="shared" si="8"/>
        <v>0.9482668286905563</v>
      </c>
    </row>
    <row r="406" spans="1:7" s="9" customFormat="1" ht="18.75" customHeight="1">
      <c r="A406" s="39"/>
      <c r="B406" s="73">
        <v>80146</v>
      </c>
      <c r="C406" s="73" t="s">
        <v>261</v>
      </c>
      <c r="D406" s="74"/>
      <c r="E406" s="74">
        <f>E407</f>
        <v>13710</v>
      </c>
      <c r="F406" s="74">
        <f>F407</f>
        <v>4239</v>
      </c>
      <c r="G406" s="75">
        <f t="shared" si="8"/>
        <v>0.30919037199124727</v>
      </c>
    </row>
    <row r="407" spans="1:7" ht="18.75" customHeight="1">
      <c r="A407" s="69"/>
      <c r="B407" s="79"/>
      <c r="C407" s="79" t="s">
        <v>262</v>
      </c>
      <c r="D407" s="46"/>
      <c r="E407" s="46">
        <v>13710</v>
      </c>
      <c r="F407" s="46">
        <v>4239</v>
      </c>
      <c r="G407" s="47">
        <f t="shared" si="8"/>
        <v>0.30919037199124727</v>
      </c>
    </row>
    <row r="408" spans="1:7" ht="18.75" customHeight="1">
      <c r="A408" s="36">
        <v>853</v>
      </c>
      <c r="B408" s="36"/>
      <c r="C408" s="36" t="s">
        <v>49</v>
      </c>
      <c r="D408" s="37"/>
      <c r="E408" s="37">
        <f>E409</f>
        <v>51065</v>
      </c>
      <c r="F408" s="37">
        <f>F409</f>
        <v>51167</v>
      </c>
      <c r="G408" s="138">
        <f t="shared" si="8"/>
        <v>1.0019974542250074</v>
      </c>
    </row>
    <row r="409" spans="1:7" s="9" customFormat="1" ht="18.75" customHeight="1">
      <c r="A409" s="39"/>
      <c r="B409" s="73">
        <v>85395</v>
      </c>
      <c r="C409" s="73" t="s">
        <v>3</v>
      </c>
      <c r="D409" s="74"/>
      <c r="E409" s="74">
        <f>E410</f>
        <v>51065</v>
      </c>
      <c r="F409" s="74">
        <f>F410</f>
        <v>51167</v>
      </c>
      <c r="G409" s="75">
        <f t="shared" si="8"/>
        <v>1.0019974542250074</v>
      </c>
    </row>
    <row r="410" spans="1:7" ht="19.5" customHeight="1">
      <c r="A410" s="69"/>
      <c r="B410" s="69"/>
      <c r="C410" s="167" t="s">
        <v>296</v>
      </c>
      <c r="D410" s="46"/>
      <c r="E410" s="46">
        <v>51065</v>
      </c>
      <c r="F410" s="46">
        <v>51167</v>
      </c>
      <c r="G410" s="47">
        <f t="shared" si="8"/>
        <v>1.0019974542250074</v>
      </c>
    </row>
    <row r="411" spans="1:7" ht="18.75" customHeight="1">
      <c r="A411" s="36">
        <v>921</v>
      </c>
      <c r="B411" s="36"/>
      <c r="C411" s="36" t="s">
        <v>157</v>
      </c>
      <c r="D411" s="37">
        <f aca="true" t="shared" si="9" ref="D411:F412">D412</f>
        <v>25000</v>
      </c>
      <c r="E411" s="37">
        <f t="shared" si="9"/>
        <v>25000</v>
      </c>
      <c r="F411" s="37">
        <f t="shared" si="9"/>
        <v>25000</v>
      </c>
      <c r="G411" s="38">
        <f t="shared" si="8"/>
        <v>1</v>
      </c>
    </row>
    <row r="412" spans="1:7" s="9" customFormat="1" ht="18.75" customHeight="1">
      <c r="A412" s="39"/>
      <c r="B412" s="73">
        <v>92116</v>
      </c>
      <c r="C412" s="73" t="s">
        <v>155</v>
      </c>
      <c r="D412" s="74">
        <f t="shared" si="9"/>
        <v>25000</v>
      </c>
      <c r="E412" s="74">
        <f t="shared" si="9"/>
        <v>25000</v>
      </c>
      <c r="F412" s="74">
        <f t="shared" si="9"/>
        <v>25000</v>
      </c>
      <c r="G412" s="75">
        <f t="shared" si="8"/>
        <v>1</v>
      </c>
    </row>
    <row r="413" spans="1:7" ht="18.75" customHeight="1">
      <c r="A413" s="63"/>
      <c r="B413" s="63"/>
      <c r="C413" s="167" t="s">
        <v>156</v>
      </c>
      <c r="D413" s="46">
        <v>25000</v>
      </c>
      <c r="E413" s="46">
        <v>25000</v>
      </c>
      <c r="F413" s="46">
        <v>25000</v>
      </c>
      <c r="G413" s="47">
        <f t="shared" si="8"/>
        <v>1</v>
      </c>
    </row>
    <row r="414" spans="1:8" ht="23.25" customHeight="1" thickBot="1">
      <c r="A414" s="63"/>
      <c r="B414" s="63"/>
      <c r="C414" s="139" t="s">
        <v>77</v>
      </c>
      <c r="D414" s="133">
        <f>D416+D457</f>
        <v>102687920</v>
      </c>
      <c r="E414" s="133">
        <f>E416+E457</f>
        <v>107594551</v>
      </c>
      <c r="F414" s="133">
        <f>F416+F457</f>
        <v>107079508</v>
      </c>
      <c r="G414" s="33">
        <f t="shared" si="8"/>
        <v>0.9952131126045594</v>
      </c>
      <c r="H414" s="12">
        <f>E414-D414</f>
        <v>4906631</v>
      </c>
    </row>
    <row r="415" spans="1:7" ht="19.5" customHeight="1" thickTop="1">
      <c r="A415" s="63"/>
      <c r="B415" s="63"/>
      <c r="C415" s="63" t="s">
        <v>8</v>
      </c>
      <c r="D415" s="80"/>
      <c r="E415" s="80"/>
      <c r="F415" s="80"/>
      <c r="G415" s="81"/>
    </row>
    <row r="416" spans="1:8" ht="19.5" customHeight="1">
      <c r="A416" s="69"/>
      <c r="B416" s="69"/>
      <c r="C416" s="140" t="s">
        <v>186</v>
      </c>
      <c r="D416" s="141">
        <f>D417+D424+D432+D454</f>
        <v>27907181</v>
      </c>
      <c r="E416" s="141">
        <f>E417+E424+E432+E454+E429</f>
        <v>35162648</v>
      </c>
      <c r="F416" s="141">
        <f>F417+F424+F432+F454+F429</f>
        <v>34867550</v>
      </c>
      <c r="G416" s="142">
        <f t="shared" si="8"/>
        <v>0.9916076286404824</v>
      </c>
      <c r="H416" s="12">
        <f>E416-D416</f>
        <v>7255467</v>
      </c>
    </row>
    <row r="417" spans="1:7" ht="18.75" customHeight="1">
      <c r="A417" s="35">
        <v>750</v>
      </c>
      <c r="B417" s="35"/>
      <c r="C417" s="35" t="s">
        <v>24</v>
      </c>
      <c r="D417" s="61">
        <f>D418+D422</f>
        <v>2122552</v>
      </c>
      <c r="E417" s="61">
        <f>E418+E422</f>
        <v>2088492</v>
      </c>
      <c r="F417" s="61">
        <f>F418+F422</f>
        <v>2088492</v>
      </c>
      <c r="G417" s="62">
        <f t="shared" si="8"/>
        <v>1</v>
      </c>
    </row>
    <row r="418" spans="1:7" s="7" customFormat="1" ht="18.75" customHeight="1">
      <c r="A418" s="110"/>
      <c r="B418" s="107">
        <v>75011</v>
      </c>
      <c r="C418" s="107" t="s">
        <v>80</v>
      </c>
      <c r="D418" s="108">
        <f>SUM(D419:D421)</f>
        <v>1407752</v>
      </c>
      <c r="E418" s="108">
        <f>SUM(E419:E421)</f>
        <v>1407752</v>
      </c>
      <c r="F418" s="108">
        <f>SUM(F419:F421)</f>
        <v>1407752</v>
      </c>
      <c r="G418" s="109">
        <f t="shared" si="8"/>
        <v>1</v>
      </c>
    </row>
    <row r="419" spans="1:7" s="7" customFormat="1" ht="18.75" customHeight="1">
      <c r="A419" s="114"/>
      <c r="B419" s="143"/>
      <c r="C419" s="111" t="s">
        <v>38</v>
      </c>
      <c r="D419" s="112">
        <v>1143000</v>
      </c>
      <c r="E419" s="112">
        <v>1143000</v>
      </c>
      <c r="F419" s="112">
        <v>1143000</v>
      </c>
      <c r="G419" s="113">
        <f t="shared" si="8"/>
        <v>1</v>
      </c>
    </row>
    <row r="420" spans="1:7" s="7" customFormat="1" ht="18.75" customHeight="1">
      <c r="A420" s="114"/>
      <c r="B420" s="114"/>
      <c r="C420" s="115" t="s">
        <v>39</v>
      </c>
      <c r="D420" s="116">
        <v>30000</v>
      </c>
      <c r="E420" s="116">
        <v>30000</v>
      </c>
      <c r="F420" s="116">
        <v>30000</v>
      </c>
      <c r="G420" s="117">
        <f t="shared" si="8"/>
        <v>1</v>
      </c>
    </row>
    <row r="421" spans="1:7" s="7" customFormat="1" ht="18.75" customHeight="1">
      <c r="A421" s="121"/>
      <c r="B421" s="121"/>
      <c r="C421" s="121" t="s">
        <v>40</v>
      </c>
      <c r="D421" s="144">
        <v>234752</v>
      </c>
      <c r="E421" s="144">
        <v>234752</v>
      </c>
      <c r="F421" s="144">
        <v>234752</v>
      </c>
      <c r="G421" s="145">
        <f t="shared" si="8"/>
        <v>1</v>
      </c>
    </row>
    <row r="422" spans="1:7" ht="18.75" customHeight="1">
      <c r="A422" s="63"/>
      <c r="B422" s="73">
        <v>75056</v>
      </c>
      <c r="C422" s="73" t="s">
        <v>79</v>
      </c>
      <c r="D422" s="74">
        <f>SUM(D423:D423)</f>
        <v>714800</v>
      </c>
      <c r="E422" s="74">
        <f>SUM(E423:E423)</f>
        <v>680740</v>
      </c>
      <c r="F422" s="74">
        <f>SUM(F423:F423)</f>
        <v>680740</v>
      </c>
      <c r="G422" s="75">
        <f t="shared" si="8"/>
        <v>1</v>
      </c>
    </row>
    <row r="423" spans="1:7" ht="26.25" customHeight="1">
      <c r="A423" s="69"/>
      <c r="B423" s="69"/>
      <c r="C423" s="57" t="s">
        <v>280</v>
      </c>
      <c r="D423" s="71">
        <v>714800</v>
      </c>
      <c r="E423" s="71">
        <v>680740</v>
      </c>
      <c r="F423" s="71">
        <v>680740</v>
      </c>
      <c r="G423" s="72">
        <f t="shared" si="8"/>
        <v>1</v>
      </c>
    </row>
    <row r="424" spans="1:7" ht="24.75" customHeight="1">
      <c r="A424" s="146">
        <v>751</v>
      </c>
      <c r="B424" s="36"/>
      <c r="C424" s="96" t="s">
        <v>285</v>
      </c>
      <c r="D424" s="37">
        <f aca="true" t="shared" si="10" ref="D424:F425">D425</f>
        <v>27386</v>
      </c>
      <c r="E424" s="37">
        <f>E425+E427</f>
        <v>790160</v>
      </c>
      <c r="F424" s="37">
        <f>F425+F427</f>
        <v>790160</v>
      </c>
      <c r="G424" s="38">
        <f t="shared" si="8"/>
        <v>1</v>
      </c>
    </row>
    <row r="425" spans="1:7" ht="18.75" customHeight="1">
      <c r="A425" s="64"/>
      <c r="B425" s="41">
        <v>75101</v>
      </c>
      <c r="C425" s="87" t="s">
        <v>286</v>
      </c>
      <c r="D425" s="74">
        <f t="shared" si="10"/>
        <v>27386</v>
      </c>
      <c r="E425" s="74">
        <f t="shared" si="10"/>
        <v>27386</v>
      </c>
      <c r="F425" s="74">
        <f t="shared" si="10"/>
        <v>27386</v>
      </c>
      <c r="G425" s="75">
        <f t="shared" si="8"/>
        <v>1</v>
      </c>
    </row>
    <row r="426" spans="1:7" ht="18.75" customHeight="1">
      <c r="A426" s="63"/>
      <c r="B426" s="69"/>
      <c r="C426" s="88" t="s">
        <v>81</v>
      </c>
      <c r="D426" s="77">
        <v>27386</v>
      </c>
      <c r="E426" s="77">
        <v>27386</v>
      </c>
      <c r="F426" s="77">
        <v>27386</v>
      </c>
      <c r="G426" s="78">
        <f t="shared" si="8"/>
        <v>1</v>
      </c>
    </row>
    <row r="427" spans="1:7" ht="25.5" customHeight="1">
      <c r="A427" s="63"/>
      <c r="B427" s="41">
        <v>75109</v>
      </c>
      <c r="C427" s="87" t="s">
        <v>294</v>
      </c>
      <c r="D427" s="74"/>
      <c r="E427" s="74">
        <f>E428</f>
        <v>762774</v>
      </c>
      <c r="F427" s="74">
        <f>F428</f>
        <v>762774</v>
      </c>
      <c r="G427" s="75">
        <f t="shared" si="8"/>
        <v>1</v>
      </c>
    </row>
    <row r="428" spans="1:7" ht="18.75" customHeight="1">
      <c r="A428" s="69"/>
      <c r="B428" s="69"/>
      <c r="C428" s="88" t="s">
        <v>297</v>
      </c>
      <c r="D428" s="77"/>
      <c r="E428" s="77">
        <v>762774</v>
      </c>
      <c r="F428" s="77">
        <v>762774</v>
      </c>
      <c r="G428" s="78">
        <f t="shared" si="8"/>
        <v>1</v>
      </c>
    </row>
    <row r="429" spans="1:7" ht="18.75" customHeight="1">
      <c r="A429" s="36">
        <v>801</v>
      </c>
      <c r="B429" s="36"/>
      <c r="C429" s="36" t="s">
        <v>36</v>
      </c>
      <c r="D429" s="37"/>
      <c r="E429" s="37">
        <f>E430</f>
        <v>58356</v>
      </c>
      <c r="F429" s="37">
        <f>F430</f>
        <v>58337</v>
      </c>
      <c r="G429" s="38">
        <f t="shared" si="8"/>
        <v>0.9996744122283913</v>
      </c>
    </row>
    <row r="430" spans="1:7" ht="18" customHeight="1">
      <c r="A430" s="63"/>
      <c r="B430" s="41">
        <v>80101</v>
      </c>
      <c r="C430" s="41" t="s">
        <v>37</v>
      </c>
      <c r="D430" s="42"/>
      <c r="E430" s="42">
        <f>E431</f>
        <v>58356</v>
      </c>
      <c r="F430" s="42">
        <f>F431</f>
        <v>58337</v>
      </c>
      <c r="G430" s="75">
        <f t="shared" si="8"/>
        <v>0.9996744122283913</v>
      </c>
    </row>
    <row r="431" spans="1:7" ht="18" customHeight="1">
      <c r="A431" s="69"/>
      <c r="B431" s="69"/>
      <c r="C431" s="45" t="s">
        <v>300</v>
      </c>
      <c r="D431" s="46"/>
      <c r="E431" s="46">
        <v>58356</v>
      </c>
      <c r="F431" s="46">
        <v>58337</v>
      </c>
      <c r="G431" s="78">
        <f t="shared" si="8"/>
        <v>0.9996744122283913</v>
      </c>
    </row>
    <row r="432" spans="1:7" ht="18.75" customHeight="1">
      <c r="A432" s="36">
        <v>853</v>
      </c>
      <c r="B432" s="36"/>
      <c r="C432" s="36" t="s">
        <v>49</v>
      </c>
      <c r="D432" s="37">
        <f>D433+D442+D444+D446+D450+D440</f>
        <v>22803000</v>
      </c>
      <c r="E432" s="37">
        <f>E433+E442+E444+E446+E450+E440+E452</f>
        <v>28752723</v>
      </c>
      <c r="F432" s="37">
        <f>F433+F442+F444+F446+F450+F440+F452</f>
        <v>28751369</v>
      </c>
      <c r="G432" s="38">
        <v>0.9999</v>
      </c>
    </row>
    <row r="433" spans="1:7" ht="18.75" customHeight="1">
      <c r="A433" s="63"/>
      <c r="B433" s="41">
        <v>85303</v>
      </c>
      <c r="C433" s="41" t="s">
        <v>52</v>
      </c>
      <c r="D433" s="42">
        <f>D434</f>
        <v>419000</v>
      </c>
      <c r="E433" s="42">
        <f>E434+E438+E439</f>
        <v>468000</v>
      </c>
      <c r="F433" s="42">
        <f>F434+F438+F439</f>
        <v>468000</v>
      </c>
      <c r="G433" s="43">
        <f t="shared" si="8"/>
        <v>1</v>
      </c>
    </row>
    <row r="434" spans="1:7" ht="18.75" customHeight="1">
      <c r="A434" s="63"/>
      <c r="B434" s="63"/>
      <c r="C434" s="147" t="s">
        <v>277</v>
      </c>
      <c r="D434" s="148">
        <f>SUM(D435:D437)</f>
        <v>419000</v>
      </c>
      <c r="E434" s="148">
        <f>SUM(E435:E437)</f>
        <v>403000</v>
      </c>
      <c r="F434" s="148">
        <f>SUM(F435:F437)</f>
        <v>403000</v>
      </c>
      <c r="G434" s="149">
        <f t="shared" si="8"/>
        <v>1</v>
      </c>
    </row>
    <row r="435" spans="1:7" ht="18" customHeight="1">
      <c r="A435" s="63"/>
      <c r="B435" s="63"/>
      <c r="C435" s="186" t="s">
        <v>38</v>
      </c>
      <c r="D435" s="187">
        <v>245000</v>
      </c>
      <c r="E435" s="187">
        <v>245000</v>
      </c>
      <c r="F435" s="187">
        <v>245000</v>
      </c>
      <c r="G435" s="188">
        <f t="shared" si="8"/>
        <v>1</v>
      </c>
    </row>
    <row r="436" spans="1:7" ht="18" customHeight="1">
      <c r="A436" s="63"/>
      <c r="B436" s="63"/>
      <c r="C436" s="126" t="s">
        <v>39</v>
      </c>
      <c r="D436" s="127">
        <v>124000</v>
      </c>
      <c r="E436" s="127">
        <v>111193</v>
      </c>
      <c r="F436" s="127">
        <v>111193</v>
      </c>
      <c r="G436" s="128">
        <f t="shared" si="8"/>
        <v>1</v>
      </c>
    </row>
    <row r="437" spans="1:7" ht="18" customHeight="1">
      <c r="A437" s="63"/>
      <c r="B437" s="63"/>
      <c r="C437" s="126" t="s">
        <v>40</v>
      </c>
      <c r="D437" s="127">
        <v>50000</v>
      </c>
      <c r="E437" s="127">
        <v>46807</v>
      </c>
      <c r="F437" s="127">
        <v>46807</v>
      </c>
      <c r="G437" s="128">
        <f t="shared" si="8"/>
        <v>1</v>
      </c>
    </row>
    <row r="438" spans="1:7" ht="18.75" customHeight="1">
      <c r="A438" s="63"/>
      <c r="B438" s="63"/>
      <c r="C438" s="168" t="s">
        <v>298</v>
      </c>
      <c r="D438" s="169"/>
      <c r="E438" s="169">
        <v>45000</v>
      </c>
      <c r="F438" s="169">
        <v>45000</v>
      </c>
      <c r="G438" s="170">
        <f>F438/E438</f>
        <v>1</v>
      </c>
    </row>
    <row r="439" spans="1:7" ht="18.75" customHeight="1">
      <c r="A439" s="63"/>
      <c r="B439" s="69"/>
      <c r="C439" s="69" t="s">
        <v>299</v>
      </c>
      <c r="D439" s="77"/>
      <c r="E439" s="77">
        <v>20000</v>
      </c>
      <c r="F439" s="77">
        <v>20000</v>
      </c>
      <c r="G439" s="78">
        <f>F439/E439</f>
        <v>1</v>
      </c>
    </row>
    <row r="440" spans="1:7" ht="25.5" customHeight="1">
      <c r="A440" s="63"/>
      <c r="B440" s="101">
        <v>85313</v>
      </c>
      <c r="C440" s="87" t="s">
        <v>229</v>
      </c>
      <c r="D440" s="74">
        <f>D441</f>
        <v>1041000</v>
      </c>
      <c r="E440" s="74">
        <f>E441</f>
        <v>1100000</v>
      </c>
      <c r="F440" s="74">
        <f>F441</f>
        <v>1100000</v>
      </c>
      <c r="G440" s="75">
        <f t="shared" si="8"/>
        <v>1</v>
      </c>
    </row>
    <row r="441" spans="1:7" ht="19.5" customHeight="1">
      <c r="A441" s="63"/>
      <c r="B441" s="79"/>
      <c r="C441" s="45" t="s">
        <v>234</v>
      </c>
      <c r="D441" s="46">
        <v>1041000</v>
      </c>
      <c r="E441" s="46">
        <v>1100000</v>
      </c>
      <c r="F441" s="46">
        <v>1100000</v>
      </c>
      <c r="G441" s="47">
        <f t="shared" si="8"/>
        <v>1</v>
      </c>
    </row>
    <row r="442" spans="1:7" ht="18.75" customHeight="1">
      <c r="A442" s="63"/>
      <c r="B442" s="73">
        <v>85314</v>
      </c>
      <c r="C442" s="87" t="s">
        <v>233</v>
      </c>
      <c r="D442" s="74">
        <f>SUM(D443:D443)</f>
        <v>16350000</v>
      </c>
      <c r="E442" s="74">
        <f>SUM(E443:E443)</f>
        <v>21335599</v>
      </c>
      <c r="F442" s="74">
        <f>SUM(F443:F443)</f>
        <v>21335599</v>
      </c>
      <c r="G442" s="75">
        <f t="shared" si="8"/>
        <v>1</v>
      </c>
    </row>
    <row r="443" spans="1:7" ht="18.75" customHeight="1">
      <c r="A443" s="63"/>
      <c r="B443" s="79"/>
      <c r="C443" s="79" t="s">
        <v>97</v>
      </c>
      <c r="D443" s="54">
        <v>16350000</v>
      </c>
      <c r="E443" s="54">
        <v>21335599</v>
      </c>
      <c r="F443" s="54">
        <v>21335599</v>
      </c>
      <c r="G443" s="55">
        <f t="shared" si="8"/>
        <v>1</v>
      </c>
    </row>
    <row r="444" spans="1:7" ht="18.75" customHeight="1">
      <c r="A444" s="63"/>
      <c r="B444" s="73">
        <v>85316</v>
      </c>
      <c r="C444" s="87" t="s">
        <v>161</v>
      </c>
      <c r="D444" s="42">
        <f>D445</f>
        <v>1218000</v>
      </c>
      <c r="E444" s="42">
        <f>E445</f>
        <v>1938220</v>
      </c>
      <c r="F444" s="42">
        <f>F445</f>
        <v>1938220</v>
      </c>
      <c r="G444" s="43">
        <f t="shared" si="8"/>
        <v>1</v>
      </c>
    </row>
    <row r="445" spans="1:7" ht="18.75" customHeight="1">
      <c r="A445" s="63"/>
      <c r="B445" s="79"/>
      <c r="C445" s="45" t="s">
        <v>97</v>
      </c>
      <c r="D445" s="46">
        <v>1218000</v>
      </c>
      <c r="E445" s="46">
        <v>1938220</v>
      </c>
      <c r="F445" s="46">
        <v>1938220</v>
      </c>
      <c r="G445" s="47">
        <f t="shared" si="8"/>
        <v>1</v>
      </c>
    </row>
    <row r="446" spans="1:7" ht="18.75" customHeight="1">
      <c r="A446" s="63"/>
      <c r="B446" s="41">
        <v>85319</v>
      </c>
      <c r="C446" s="99" t="s">
        <v>202</v>
      </c>
      <c r="D446" s="42">
        <f>SUM(D447:D449)</f>
        <v>3175000</v>
      </c>
      <c r="E446" s="42">
        <f>SUM(E447:E449)</f>
        <v>3251000</v>
      </c>
      <c r="F446" s="42">
        <f>SUM(F447:F449)</f>
        <v>3251000</v>
      </c>
      <c r="G446" s="43">
        <f t="shared" si="8"/>
        <v>1</v>
      </c>
    </row>
    <row r="447" spans="1:7" ht="18.75" customHeight="1">
      <c r="A447" s="63"/>
      <c r="B447" s="63"/>
      <c r="C447" s="65" t="s">
        <v>38</v>
      </c>
      <c r="D447" s="54">
        <v>2354000</v>
      </c>
      <c r="E447" s="54">
        <v>2395000</v>
      </c>
      <c r="F447" s="54">
        <v>2395000</v>
      </c>
      <c r="G447" s="55">
        <f t="shared" si="8"/>
        <v>1</v>
      </c>
    </row>
    <row r="448" spans="1:7" ht="18.75" customHeight="1">
      <c r="A448" s="63"/>
      <c r="B448" s="63"/>
      <c r="C448" s="66" t="s">
        <v>39</v>
      </c>
      <c r="D448" s="67">
        <v>346000</v>
      </c>
      <c r="E448" s="67">
        <v>381000</v>
      </c>
      <c r="F448" s="67">
        <v>381000</v>
      </c>
      <c r="G448" s="68">
        <f t="shared" si="8"/>
        <v>1</v>
      </c>
    </row>
    <row r="449" spans="1:7" ht="18.75" customHeight="1">
      <c r="A449" s="63"/>
      <c r="B449" s="63"/>
      <c r="C449" s="66" t="s">
        <v>40</v>
      </c>
      <c r="D449" s="67">
        <v>475000</v>
      </c>
      <c r="E449" s="67">
        <v>475000</v>
      </c>
      <c r="F449" s="67">
        <v>475000</v>
      </c>
      <c r="G449" s="68">
        <f t="shared" si="8"/>
        <v>1</v>
      </c>
    </row>
    <row r="450" spans="1:7" ht="18.75" customHeight="1">
      <c r="A450" s="63"/>
      <c r="B450" s="41">
        <v>85328</v>
      </c>
      <c r="C450" s="99" t="s">
        <v>56</v>
      </c>
      <c r="D450" s="42">
        <f>D451</f>
        <v>600000</v>
      </c>
      <c r="E450" s="42">
        <f>E451</f>
        <v>624710</v>
      </c>
      <c r="F450" s="42">
        <f>F451</f>
        <v>624710</v>
      </c>
      <c r="G450" s="43">
        <f t="shared" si="8"/>
        <v>1</v>
      </c>
    </row>
    <row r="451" spans="1:7" ht="18.75" customHeight="1">
      <c r="A451" s="63"/>
      <c r="B451" s="69"/>
      <c r="C451" s="88" t="s">
        <v>162</v>
      </c>
      <c r="D451" s="77">
        <v>600000</v>
      </c>
      <c r="E451" s="77">
        <v>624710</v>
      </c>
      <c r="F451" s="77">
        <v>624710</v>
      </c>
      <c r="G451" s="78">
        <f t="shared" si="8"/>
        <v>1</v>
      </c>
    </row>
    <row r="452" spans="1:7" ht="18.75" customHeight="1">
      <c r="A452" s="63"/>
      <c r="B452" s="41">
        <v>85395</v>
      </c>
      <c r="C452" s="99" t="s">
        <v>3</v>
      </c>
      <c r="D452" s="42"/>
      <c r="E452" s="42">
        <f>E453</f>
        <v>35194</v>
      </c>
      <c r="F452" s="42">
        <f>F453</f>
        <v>33840</v>
      </c>
      <c r="G452" s="43">
        <f t="shared" si="8"/>
        <v>0.9615275331022334</v>
      </c>
    </row>
    <row r="453" spans="1:7" ht="18" customHeight="1">
      <c r="A453" s="69"/>
      <c r="B453" s="69"/>
      <c r="C453" s="79" t="s">
        <v>300</v>
      </c>
      <c r="D453" s="46"/>
      <c r="E453" s="46">
        <v>35194</v>
      </c>
      <c r="F453" s="46">
        <v>33840</v>
      </c>
      <c r="G453" s="78">
        <f t="shared" si="8"/>
        <v>0.9615275331022334</v>
      </c>
    </row>
    <row r="454" spans="1:7" ht="18.75" customHeight="1">
      <c r="A454" s="36">
        <v>900</v>
      </c>
      <c r="B454" s="36"/>
      <c r="C454" s="36" t="s">
        <v>78</v>
      </c>
      <c r="D454" s="37">
        <f aca="true" t="shared" si="11" ref="D454:F455">D455</f>
        <v>2954243</v>
      </c>
      <c r="E454" s="37">
        <f t="shared" si="11"/>
        <v>3472917</v>
      </c>
      <c r="F454" s="37">
        <f t="shared" si="11"/>
        <v>3179192</v>
      </c>
      <c r="G454" s="38">
        <f t="shared" si="8"/>
        <v>0.9154241232946252</v>
      </c>
    </row>
    <row r="455" spans="1:7" ht="18.75" customHeight="1">
      <c r="A455" s="63"/>
      <c r="B455" s="41">
        <v>90015</v>
      </c>
      <c r="C455" s="41" t="s">
        <v>69</v>
      </c>
      <c r="D455" s="42">
        <f t="shared" si="11"/>
        <v>2954243</v>
      </c>
      <c r="E455" s="42">
        <f t="shared" si="11"/>
        <v>3472917</v>
      </c>
      <c r="F455" s="42">
        <f t="shared" si="11"/>
        <v>3179192</v>
      </c>
      <c r="G455" s="43">
        <f t="shared" si="8"/>
        <v>0.9154241232946252</v>
      </c>
    </row>
    <row r="456" spans="1:7" ht="18.75" customHeight="1">
      <c r="A456" s="63"/>
      <c r="B456" s="63"/>
      <c r="C456" s="45" t="s">
        <v>255</v>
      </c>
      <c r="D456" s="46">
        <v>2954243</v>
      </c>
      <c r="E456" s="46">
        <v>3472917</v>
      </c>
      <c r="F456" s="46">
        <v>3179192</v>
      </c>
      <c r="G456" s="47">
        <f t="shared" si="8"/>
        <v>0.9154241232946252</v>
      </c>
    </row>
    <row r="457" spans="1:8" ht="23.25" customHeight="1">
      <c r="A457" s="69"/>
      <c r="B457" s="69"/>
      <c r="C457" s="150" t="s">
        <v>82</v>
      </c>
      <c r="D457" s="141">
        <f>D458+D467+D470+D477+D484+D494+D502</f>
        <v>74780739</v>
      </c>
      <c r="E457" s="141">
        <f>E458+E467+E470+E477+E484+E494+E502</f>
        <v>72431903</v>
      </c>
      <c r="F457" s="141">
        <f>F458+F467+F470+F477+F484+F494+F502</f>
        <v>72211958</v>
      </c>
      <c r="G457" s="142">
        <f t="shared" si="8"/>
        <v>0.9969634237001891</v>
      </c>
      <c r="H457" s="12">
        <f>E457-D457</f>
        <v>-2348836</v>
      </c>
    </row>
    <row r="458" spans="1:7" ht="18.75" customHeight="1">
      <c r="A458" s="151" t="s">
        <v>83</v>
      </c>
      <c r="B458" s="36"/>
      <c r="C458" s="36" t="s">
        <v>84</v>
      </c>
      <c r="D458" s="37">
        <f>D461</f>
        <v>820000</v>
      </c>
      <c r="E458" s="37">
        <f>E461+E459+E465</f>
        <v>887090</v>
      </c>
      <c r="F458" s="37">
        <f>F461+F459+F465</f>
        <v>882113</v>
      </c>
      <c r="G458" s="38">
        <f t="shared" si="8"/>
        <v>0.9943895207927043</v>
      </c>
    </row>
    <row r="459" spans="1:7" ht="18.75" customHeight="1">
      <c r="A459" s="63"/>
      <c r="B459" s="171" t="s">
        <v>301</v>
      </c>
      <c r="C459" s="41" t="s">
        <v>302</v>
      </c>
      <c r="D459" s="42"/>
      <c r="E459" s="42">
        <f>E460</f>
        <v>5740</v>
      </c>
      <c r="F459" s="42">
        <f>F460</f>
        <v>1990</v>
      </c>
      <c r="G459" s="43">
        <f t="shared" si="8"/>
        <v>0.34668989547038326</v>
      </c>
    </row>
    <row r="460" spans="1:7" ht="39" customHeight="1">
      <c r="A460" s="63"/>
      <c r="B460" s="63"/>
      <c r="C460" s="156" t="s">
        <v>303</v>
      </c>
      <c r="D460" s="54"/>
      <c r="E460" s="54">
        <v>5740</v>
      </c>
      <c r="F460" s="54">
        <v>1990</v>
      </c>
      <c r="G460" s="47">
        <f>F460/E460</f>
        <v>0.34668989547038326</v>
      </c>
    </row>
    <row r="461" spans="1:7" ht="18.75" customHeight="1">
      <c r="A461" s="63"/>
      <c r="B461" s="152" t="s">
        <v>85</v>
      </c>
      <c r="C461" s="41" t="s">
        <v>86</v>
      </c>
      <c r="D461" s="42">
        <f>SUM(D462:D464)</f>
        <v>820000</v>
      </c>
      <c r="E461" s="42">
        <f>SUM(E462:E464)</f>
        <v>875350</v>
      </c>
      <c r="F461" s="42">
        <f>SUM(F462:F464)</f>
        <v>875350</v>
      </c>
      <c r="G461" s="43">
        <f aca="true" t="shared" si="12" ref="G461:G519">F461/E461</f>
        <v>1</v>
      </c>
    </row>
    <row r="462" spans="1:7" ht="18.75" customHeight="1">
      <c r="A462" s="63"/>
      <c r="B462" s="63"/>
      <c r="C462" s="111" t="s">
        <v>38</v>
      </c>
      <c r="D462" s="54">
        <v>596000</v>
      </c>
      <c r="E462" s="54">
        <v>608000</v>
      </c>
      <c r="F462" s="54">
        <v>608000</v>
      </c>
      <c r="G462" s="55">
        <f t="shared" si="12"/>
        <v>1</v>
      </c>
    </row>
    <row r="463" spans="1:7" ht="18.75" customHeight="1">
      <c r="A463" s="63"/>
      <c r="B463" s="63"/>
      <c r="C463" s="115" t="s">
        <v>39</v>
      </c>
      <c r="D463" s="67">
        <v>102900</v>
      </c>
      <c r="E463" s="67">
        <v>151404</v>
      </c>
      <c r="F463" s="67">
        <v>151404</v>
      </c>
      <c r="G463" s="68">
        <f t="shared" si="12"/>
        <v>1</v>
      </c>
    </row>
    <row r="464" spans="1:7" ht="18.75" customHeight="1">
      <c r="A464" s="63"/>
      <c r="B464" s="69"/>
      <c r="C464" s="122" t="s">
        <v>40</v>
      </c>
      <c r="D464" s="71">
        <v>121100</v>
      </c>
      <c r="E464" s="71">
        <v>115946</v>
      </c>
      <c r="F464" s="71">
        <v>115946</v>
      </c>
      <c r="G464" s="72">
        <f t="shared" si="12"/>
        <v>1</v>
      </c>
    </row>
    <row r="465" spans="1:7" ht="40.5" customHeight="1">
      <c r="A465" s="63"/>
      <c r="B465" s="171" t="s">
        <v>304</v>
      </c>
      <c r="C465" s="99" t="s">
        <v>305</v>
      </c>
      <c r="D465" s="42"/>
      <c r="E465" s="42">
        <f>E466</f>
        <v>6000</v>
      </c>
      <c r="F465" s="42">
        <f>F466</f>
        <v>4773</v>
      </c>
      <c r="G465" s="43">
        <f t="shared" si="12"/>
        <v>0.7955</v>
      </c>
    </row>
    <row r="466" spans="1:7" ht="19.5" customHeight="1">
      <c r="A466" s="69"/>
      <c r="B466" s="69"/>
      <c r="C466" s="167" t="s">
        <v>306</v>
      </c>
      <c r="D466" s="46"/>
      <c r="E466" s="46">
        <v>6000</v>
      </c>
      <c r="F466" s="46">
        <v>4773</v>
      </c>
      <c r="G466" s="47">
        <f t="shared" si="12"/>
        <v>0.7955</v>
      </c>
    </row>
    <row r="467" spans="1:7" ht="18.75" customHeight="1">
      <c r="A467" s="151" t="s">
        <v>92</v>
      </c>
      <c r="B467" s="36"/>
      <c r="C467" s="36" t="s">
        <v>18</v>
      </c>
      <c r="D467" s="37">
        <f aca="true" t="shared" si="13" ref="D467:F468">D468</f>
        <v>212000</v>
      </c>
      <c r="E467" s="37">
        <f t="shared" si="13"/>
        <v>220000</v>
      </c>
      <c r="F467" s="37">
        <f t="shared" si="13"/>
        <v>219653</v>
      </c>
      <c r="G467" s="38">
        <f t="shared" si="12"/>
        <v>0.9984227272727273</v>
      </c>
    </row>
    <row r="468" spans="1:7" ht="18.75" customHeight="1">
      <c r="A468" s="64"/>
      <c r="B468" s="41">
        <v>70005</v>
      </c>
      <c r="C468" s="153" t="s">
        <v>20</v>
      </c>
      <c r="D468" s="42">
        <f t="shared" si="13"/>
        <v>212000</v>
      </c>
      <c r="E468" s="42">
        <f t="shared" si="13"/>
        <v>220000</v>
      </c>
      <c r="F468" s="42">
        <f t="shared" si="13"/>
        <v>219653</v>
      </c>
      <c r="G468" s="43">
        <f t="shared" si="12"/>
        <v>0.9984227272727273</v>
      </c>
    </row>
    <row r="469" spans="1:7" ht="18.75" customHeight="1">
      <c r="A469" s="69"/>
      <c r="B469" s="69"/>
      <c r="C469" s="121" t="s">
        <v>93</v>
      </c>
      <c r="D469" s="77">
        <v>212000</v>
      </c>
      <c r="E469" s="77">
        <v>220000</v>
      </c>
      <c r="F469" s="77">
        <v>219653</v>
      </c>
      <c r="G469" s="78">
        <f t="shared" si="12"/>
        <v>0.9984227272727273</v>
      </c>
    </row>
    <row r="470" spans="1:7" ht="18.75" customHeight="1">
      <c r="A470" s="36">
        <v>710</v>
      </c>
      <c r="B470" s="36"/>
      <c r="C470" s="36" t="s">
        <v>21</v>
      </c>
      <c r="D470" s="37">
        <f>D471+D473</f>
        <v>481000</v>
      </c>
      <c r="E470" s="37">
        <f>E471+E473</f>
        <v>455300</v>
      </c>
      <c r="F470" s="37">
        <f>F471+F473</f>
        <v>455190</v>
      </c>
      <c r="G470" s="38">
        <f t="shared" si="12"/>
        <v>0.99975840105425</v>
      </c>
    </row>
    <row r="471" spans="1:7" ht="18.75" customHeight="1">
      <c r="A471" s="63"/>
      <c r="B471" s="41">
        <v>71013</v>
      </c>
      <c r="C471" s="41" t="s">
        <v>87</v>
      </c>
      <c r="D471" s="42">
        <f>D472</f>
        <v>176000</v>
      </c>
      <c r="E471" s="42">
        <f>E472</f>
        <v>147000</v>
      </c>
      <c r="F471" s="42">
        <f>F472</f>
        <v>147000</v>
      </c>
      <c r="G471" s="43">
        <f t="shared" si="12"/>
        <v>1</v>
      </c>
    </row>
    <row r="472" spans="1:7" ht="18.75" customHeight="1">
      <c r="A472" s="63"/>
      <c r="B472" s="69"/>
      <c r="C472" s="45" t="s">
        <v>88</v>
      </c>
      <c r="D472" s="46">
        <v>176000</v>
      </c>
      <c r="E472" s="46">
        <v>147000</v>
      </c>
      <c r="F472" s="46">
        <v>147000</v>
      </c>
      <c r="G472" s="78">
        <f t="shared" si="12"/>
        <v>1</v>
      </c>
    </row>
    <row r="473" spans="1:7" ht="18.75" customHeight="1">
      <c r="A473" s="63"/>
      <c r="B473" s="73">
        <v>71015</v>
      </c>
      <c r="C473" s="99" t="s">
        <v>98</v>
      </c>
      <c r="D473" s="42">
        <f>SUM(D474:D476)</f>
        <v>305000</v>
      </c>
      <c r="E473" s="42">
        <f>SUM(E474:E476)</f>
        <v>308300</v>
      </c>
      <c r="F473" s="42">
        <f>SUM(F474:F476)</f>
        <v>308190</v>
      </c>
      <c r="G473" s="43">
        <f t="shared" si="12"/>
        <v>0.9996432046707752</v>
      </c>
    </row>
    <row r="474" spans="1:7" ht="18.75" customHeight="1">
      <c r="A474" s="63"/>
      <c r="B474" s="63"/>
      <c r="C474" s="111" t="s">
        <v>38</v>
      </c>
      <c r="D474" s="54">
        <v>224000</v>
      </c>
      <c r="E474" s="54">
        <v>218300</v>
      </c>
      <c r="F474" s="54">
        <v>218300</v>
      </c>
      <c r="G474" s="55">
        <f t="shared" si="12"/>
        <v>1</v>
      </c>
    </row>
    <row r="475" spans="1:7" ht="18.75" customHeight="1">
      <c r="A475" s="63"/>
      <c r="B475" s="63"/>
      <c r="C475" s="115" t="s">
        <v>39</v>
      </c>
      <c r="D475" s="67">
        <v>36200</v>
      </c>
      <c r="E475" s="67">
        <v>52281</v>
      </c>
      <c r="F475" s="67">
        <v>52171</v>
      </c>
      <c r="G475" s="68">
        <f t="shared" si="12"/>
        <v>0.9978959851571316</v>
      </c>
    </row>
    <row r="476" spans="1:7" ht="18.75" customHeight="1">
      <c r="A476" s="69"/>
      <c r="B476" s="69"/>
      <c r="C476" s="121" t="s">
        <v>40</v>
      </c>
      <c r="D476" s="77">
        <v>44800</v>
      </c>
      <c r="E476" s="77">
        <v>37719</v>
      </c>
      <c r="F476" s="77">
        <v>37719</v>
      </c>
      <c r="G476" s="78">
        <f t="shared" si="12"/>
        <v>1</v>
      </c>
    </row>
    <row r="477" spans="1:7" ht="18.75" customHeight="1">
      <c r="A477" s="35">
        <v>750</v>
      </c>
      <c r="B477" s="35"/>
      <c r="C477" s="35" t="s">
        <v>24</v>
      </c>
      <c r="D477" s="61">
        <f>D478+D482</f>
        <v>830488</v>
      </c>
      <c r="E477" s="61">
        <f>E478+E482</f>
        <v>830488</v>
      </c>
      <c r="F477" s="61">
        <f>F478+F482</f>
        <v>830488</v>
      </c>
      <c r="G477" s="62">
        <f t="shared" si="12"/>
        <v>1</v>
      </c>
    </row>
    <row r="478" spans="1:7" s="7" customFormat="1" ht="18.75" customHeight="1">
      <c r="A478" s="110"/>
      <c r="B478" s="107">
        <v>75011</v>
      </c>
      <c r="C478" s="107" t="s">
        <v>80</v>
      </c>
      <c r="D478" s="108">
        <f>SUM(D479:D481)</f>
        <v>720488</v>
      </c>
      <c r="E478" s="108">
        <f>SUM(E479:E481)</f>
        <v>720488</v>
      </c>
      <c r="F478" s="108">
        <f>SUM(F479:F481)</f>
        <v>720488</v>
      </c>
      <c r="G478" s="109">
        <f t="shared" si="12"/>
        <v>1</v>
      </c>
    </row>
    <row r="479" spans="1:7" ht="18.75" customHeight="1">
      <c r="A479" s="63"/>
      <c r="B479" s="63"/>
      <c r="C479" s="111" t="s">
        <v>38</v>
      </c>
      <c r="D479" s="54">
        <v>586500</v>
      </c>
      <c r="E479" s="54">
        <v>586500</v>
      </c>
      <c r="F479" s="54">
        <v>586500</v>
      </c>
      <c r="G479" s="55">
        <f t="shared" si="12"/>
        <v>1</v>
      </c>
    </row>
    <row r="480" spans="1:7" ht="18.75" customHeight="1">
      <c r="A480" s="63"/>
      <c r="B480" s="63"/>
      <c r="C480" s="115" t="s">
        <v>39</v>
      </c>
      <c r="D480" s="67">
        <v>24500</v>
      </c>
      <c r="E480" s="67">
        <v>24500</v>
      </c>
      <c r="F480" s="67">
        <v>24500</v>
      </c>
      <c r="G480" s="68">
        <f t="shared" si="12"/>
        <v>1</v>
      </c>
    </row>
    <row r="481" spans="1:7" ht="18.75" customHeight="1">
      <c r="A481" s="63"/>
      <c r="B481" s="69"/>
      <c r="C481" s="121" t="s">
        <v>40</v>
      </c>
      <c r="D481" s="77">
        <v>109488</v>
      </c>
      <c r="E481" s="77">
        <v>109488</v>
      </c>
      <c r="F481" s="77">
        <v>109488</v>
      </c>
      <c r="G481" s="78">
        <f t="shared" si="12"/>
        <v>1</v>
      </c>
    </row>
    <row r="482" spans="1:7" ht="18.75" customHeight="1">
      <c r="A482" s="63"/>
      <c r="B482" s="73">
        <v>75045</v>
      </c>
      <c r="C482" s="107" t="s">
        <v>99</v>
      </c>
      <c r="D482" s="74">
        <f>D483</f>
        <v>110000</v>
      </c>
      <c r="E482" s="74">
        <f>E483</f>
        <v>110000</v>
      </c>
      <c r="F482" s="74">
        <f>F483</f>
        <v>110000</v>
      </c>
      <c r="G482" s="75">
        <f t="shared" si="12"/>
        <v>1</v>
      </c>
    </row>
    <row r="483" spans="1:7" ht="19.5" customHeight="1">
      <c r="A483" s="69"/>
      <c r="B483" s="69"/>
      <c r="C483" s="154" t="s">
        <v>281</v>
      </c>
      <c r="D483" s="77">
        <v>110000</v>
      </c>
      <c r="E483" s="77">
        <v>110000</v>
      </c>
      <c r="F483" s="77">
        <v>110000</v>
      </c>
      <c r="G483" s="78">
        <f t="shared" si="12"/>
        <v>1</v>
      </c>
    </row>
    <row r="484" spans="1:7" ht="18.75" customHeight="1">
      <c r="A484" s="95">
        <v>754</v>
      </c>
      <c r="B484" s="36"/>
      <c r="C484" s="96" t="s">
        <v>26</v>
      </c>
      <c r="D484" s="37">
        <f>D485+D489</f>
        <v>61438000</v>
      </c>
      <c r="E484" s="37">
        <f>E485+E489</f>
        <v>62743710</v>
      </c>
      <c r="F484" s="37">
        <f>F485+F489</f>
        <v>62743484</v>
      </c>
      <c r="G484" s="38">
        <v>0.9999</v>
      </c>
    </row>
    <row r="485" spans="1:7" ht="18.75" customHeight="1">
      <c r="A485" s="64"/>
      <c r="B485" s="41">
        <v>75405</v>
      </c>
      <c r="C485" s="153" t="s">
        <v>28</v>
      </c>
      <c r="D485" s="42">
        <f>SUM(D486:D488)</f>
        <v>50539000</v>
      </c>
      <c r="E485" s="42">
        <f>SUM(E486:E488)</f>
        <v>51653710</v>
      </c>
      <c r="F485" s="42">
        <f>SUM(F486:F488)</f>
        <v>51653484</v>
      </c>
      <c r="G485" s="43">
        <v>0.9999</v>
      </c>
    </row>
    <row r="486" spans="1:7" ht="18.75" customHeight="1">
      <c r="A486" s="63"/>
      <c r="B486" s="63"/>
      <c r="C486" s="111" t="s">
        <v>38</v>
      </c>
      <c r="D486" s="54">
        <v>39132000</v>
      </c>
      <c r="E486" s="54">
        <v>38644270</v>
      </c>
      <c r="F486" s="54">
        <v>38644270</v>
      </c>
      <c r="G486" s="55">
        <f t="shared" si="12"/>
        <v>1</v>
      </c>
    </row>
    <row r="487" spans="1:7" ht="18.75" customHeight="1">
      <c r="A487" s="63"/>
      <c r="B487" s="63"/>
      <c r="C487" s="118" t="s">
        <v>39</v>
      </c>
      <c r="D487" s="90">
        <v>9532000</v>
      </c>
      <c r="E487" s="90">
        <v>11004440</v>
      </c>
      <c r="F487" s="90">
        <v>11004214</v>
      </c>
      <c r="G487" s="91">
        <v>0.9999</v>
      </c>
    </row>
    <row r="488" spans="1:7" ht="18.75" customHeight="1">
      <c r="A488" s="63"/>
      <c r="B488" s="69"/>
      <c r="C488" s="121" t="s">
        <v>40</v>
      </c>
      <c r="D488" s="77">
        <v>1875000</v>
      </c>
      <c r="E488" s="77">
        <v>2005000</v>
      </c>
      <c r="F488" s="77">
        <v>2005000</v>
      </c>
      <c r="G488" s="78">
        <f t="shared" si="12"/>
        <v>1</v>
      </c>
    </row>
    <row r="489" spans="1:7" ht="18.75" customHeight="1">
      <c r="A489" s="63"/>
      <c r="B489" s="73">
        <v>75411</v>
      </c>
      <c r="C489" s="107" t="s">
        <v>27</v>
      </c>
      <c r="D489" s="74">
        <f>SUM(D490:D493)</f>
        <v>10899000</v>
      </c>
      <c r="E489" s="74">
        <f>SUM(E490:E493)</f>
        <v>11090000</v>
      </c>
      <c r="F489" s="74">
        <f>SUM(F490:F493)</f>
        <v>11090000</v>
      </c>
      <c r="G489" s="75">
        <f t="shared" si="12"/>
        <v>1</v>
      </c>
    </row>
    <row r="490" spans="1:7" ht="18.75" customHeight="1">
      <c r="A490" s="63"/>
      <c r="B490" s="63"/>
      <c r="C490" s="111" t="s">
        <v>38</v>
      </c>
      <c r="D490" s="54">
        <v>8314500</v>
      </c>
      <c r="E490" s="54">
        <v>8079131</v>
      </c>
      <c r="F490" s="54">
        <v>8079131</v>
      </c>
      <c r="G490" s="55">
        <f t="shared" si="12"/>
        <v>1</v>
      </c>
    </row>
    <row r="491" spans="1:7" ht="18.75" customHeight="1">
      <c r="A491" s="63"/>
      <c r="B491" s="63"/>
      <c r="C491" s="118" t="s">
        <v>39</v>
      </c>
      <c r="D491" s="90">
        <v>2124000</v>
      </c>
      <c r="E491" s="90">
        <v>2651518</v>
      </c>
      <c r="F491" s="90">
        <v>2651518</v>
      </c>
      <c r="G491" s="91">
        <f t="shared" si="12"/>
        <v>1</v>
      </c>
    </row>
    <row r="492" spans="1:7" ht="18.75" customHeight="1">
      <c r="A492" s="63"/>
      <c r="B492" s="63"/>
      <c r="C492" s="115" t="s">
        <v>40</v>
      </c>
      <c r="D492" s="67">
        <v>160500</v>
      </c>
      <c r="E492" s="67">
        <v>159351</v>
      </c>
      <c r="F492" s="67">
        <v>159351</v>
      </c>
      <c r="G492" s="68">
        <f t="shared" si="12"/>
        <v>1</v>
      </c>
    </row>
    <row r="493" spans="1:7" ht="18.75" customHeight="1">
      <c r="A493" s="69"/>
      <c r="B493" s="69"/>
      <c r="C493" s="121" t="s">
        <v>5</v>
      </c>
      <c r="D493" s="77">
        <v>300000</v>
      </c>
      <c r="E493" s="77">
        <v>200000</v>
      </c>
      <c r="F493" s="77">
        <v>200000</v>
      </c>
      <c r="G493" s="78">
        <f t="shared" si="12"/>
        <v>1</v>
      </c>
    </row>
    <row r="494" spans="1:7" ht="18.75" customHeight="1">
      <c r="A494" s="36">
        <v>851</v>
      </c>
      <c r="B494" s="36"/>
      <c r="C494" s="36" t="s">
        <v>46</v>
      </c>
      <c r="D494" s="37">
        <f>D495+D499</f>
        <v>6417251</v>
      </c>
      <c r="E494" s="37">
        <f>E495+E499</f>
        <v>2710900</v>
      </c>
      <c r="F494" s="37">
        <f>F495+F499</f>
        <v>2525035</v>
      </c>
      <c r="G494" s="38">
        <f t="shared" si="12"/>
        <v>0.9314378988527795</v>
      </c>
    </row>
    <row r="495" spans="1:7" ht="18.75" customHeight="1">
      <c r="A495" s="63"/>
      <c r="B495" s="41">
        <v>85132</v>
      </c>
      <c r="C495" s="41" t="s">
        <v>94</v>
      </c>
      <c r="D495" s="42">
        <f>SUM(D496:D498)</f>
        <v>3281000</v>
      </c>
      <c r="E495" s="42">
        <f>SUM(E496:E498)</f>
        <v>0</v>
      </c>
      <c r="F495" s="42"/>
      <c r="G495" s="43"/>
    </row>
    <row r="496" spans="1:7" ht="18.75" customHeight="1">
      <c r="A496" s="63"/>
      <c r="B496" s="63"/>
      <c r="C496" s="111" t="s">
        <v>38</v>
      </c>
      <c r="D496" s="54">
        <v>2650000</v>
      </c>
      <c r="E496" s="54">
        <v>0</v>
      </c>
      <c r="F496" s="54"/>
      <c r="G496" s="55"/>
    </row>
    <row r="497" spans="1:7" ht="18.75" customHeight="1">
      <c r="A497" s="63"/>
      <c r="B497" s="63"/>
      <c r="C497" s="115" t="s">
        <v>39</v>
      </c>
      <c r="D497" s="67">
        <v>140000</v>
      </c>
      <c r="E497" s="67">
        <v>0</v>
      </c>
      <c r="F497" s="67"/>
      <c r="G497" s="68"/>
    </row>
    <row r="498" spans="1:7" ht="18.75" customHeight="1">
      <c r="A498" s="63"/>
      <c r="B498" s="69"/>
      <c r="C498" s="121" t="s">
        <v>40</v>
      </c>
      <c r="D498" s="77">
        <v>491000</v>
      </c>
      <c r="E498" s="77">
        <v>0</v>
      </c>
      <c r="F498" s="77"/>
      <c r="G498" s="78"/>
    </row>
    <row r="499" spans="1:8" ht="26.25" customHeight="1">
      <c r="A499" s="63"/>
      <c r="B499" s="101">
        <v>85156</v>
      </c>
      <c r="C499" s="155" t="s">
        <v>231</v>
      </c>
      <c r="D499" s="74">
        <f>SUM(D500:D501)</f>
        <v>3136251</v>
      </c>
      <c r="E499" s="74">
        <f>SUM(E500:E501)</f>
        <v>2710900</v>
      </c>
      <c r="F499" s="74">
        <f>SUM(F500:F501)</f>
        <v>2525035</v>
      </c>
      <c r="G499" s="75">
        <f t="shared" si="12"/>
        <v>0.9314378988527795</v>
      </c>
      <c r="H499" s="9"/>
    </row>
    <row r="500" spans="1:7" ht="27.75" customHeight="1">
      <c r="A500" s="63"/>
      <c r="B500" s="63"/>
      <c r="C500" s="156" t="s">
        <v>288</v>
      </c>
      <c r="D500" s="54">
        <v>99000</v>
      </c>
      <c r="E500" s="54">
        <v>110000</v>
      </c>
      <c r="F500" s="54">
        <v>99328</v>
      </c>
      <c r="G500" s="55">
        <f t="shared" si="12"/>
        <v>0.9029818181818182</v>
      </c>
    </row>
    <row r="501" spans="1:7" ht="26.25" customHeight="1">
      <c r="A501" s="69"/>
      <c r="B501" s="69"/>
      <c r="C501" s="154" t="s">
        <v>232</v>
      </c>
      <c r="D501" s="77">
        <v>3037251</v>
      </c>
      <c r="E501" s="77">
        <v>2600900</v>
      </c>
      <c r="F501" s="77">
        <v>2425707</v>
      </c>
      <c r="G501" s="78">
        <f t="shared" si="12"/>
        <v>0.9326413933638356</v>
      </c>
    </row>
    <row r="502" spans="1:7" ht="18.75" customHeight="1">
      <c r="A502" s="36">
        <v>853</v>
      </c>
      <c r="B502" s="36"/>
      <c r="C502" s="36" t="s">
        <v>49</v>
      </c>
      <c r="D502" s="37">
        <f>+D503+D508+D511+D516+D520+D514</f>
        <v>4582000</v>
      </c>
      <c r="E502" s="37">
        <f>+E503+E508+E511+E516+E520+E514</f>
        <v>4584415</v>
      </c>
      <c r="F502" s="37">
        <f>+F503+F508+F511+F516+F520+F514</f>
        <v>4555995</v>
      </c>
      <c r="G502" s="38">
        <f t="shared" si="12"/>
        <v>0.9938007357536349</v>
      </c>
    </row>
    <row r="503" spans="1:7" ht="18.75" customHeight="1">
      <c r="A503" s="63"/>
      <c r="B503" s="41">
        <v>85303</v>
      </c>
      <c r="C503" s="41" t="s">
        <v>52</v>
      </c>
      <c r="D503" s="42">
        <f>SUM(D504:D506)</f>
        <v>2364000</v>
      </c>
      <c r="E503" s="42">
        <f>SUM(E504:E507)</f>
        <v>2081000</v>
      </c>
      <c r="F503" s="42">
        <f>SUM(F504:F507)</f>
        <v>2081000</v>
      </c>
      <c r="G503" s="43">
        <f t="shared" si="12"/>
        <v>1</v>
      </c>
    </row>
    <row r="504" spans="1:7" ht="24.75" customHeight="1">
      <c r="A504" s="63"/>
      <c r="B504" s="63"/>
      <c r="C504" s="89" t="s">
        <v>222</v>
      </c>
      <c r="D504" s="54">
        <v>830000</v>
      </c>
      <c r="E504" s="54">
        <v>730000</v>
      </c>
      <c r="F504" s="54">
        <v>730000</v>
      </c>
      <c r="G504" s="55">
        <f t="shared" si="12"/>
        <v>1</v>
      </c>
    </row>
    <row r="505" spans="1:7" ht="27" customHeight="1">
      <c r="A505" s="63"/>
      <c r="B505" s="63"/>
      <c r="C505" s="53" t="s">
        <v>287</v>
      </c>
      <c r="D505" s="67">
        <v>1477000</v>
      </c>
      <c r="E505" s="67">
        <v>1291000</v>
      </c>
      <c r="F505" s="67">
        <v>1291000</v>
      </c>
      <c r="G505" s="68">
        <f t="shared" si="12"/>
        <v>1</v>
      </c>
    </row>
    <row r="506" spans="1:7" ht="26.25" customHeight="1">
      <c r="A506" s="63"/>
      <c r="B506" s="63"/>
      <c r="C506" s="76" t="s">
        <v>223</v>
      </c>
      <c r="D506" s="67">
        <v>57000</v>
      </c>
      <c r="E506" s="67">
        <v>57000</v>
      </c>
      <c r="F506" s="67">
        <v>57000</v>
      </c>
      <c r="G506" s="68">
        <f t="shared" si="12"/>
        <v>1</v>
      </c>
    </row>
    <row r="507" spans="1:7" ht="27" customHeight="1">
      <c r="A507" s="63"/>
      <c r="B507" s="69"/>
      <c r="C507" s="57" t="s">
        <v>307</v>
      </c>
      <c r="D507" s="71"/>
      <c r="E507" s="71">
        <v>3000</v>
      </c>
      <c r="F507" s="71">
        <v>3000</v>
      </c>
      <c r="G507" s="72">
        <f t="shared" si="12"/>
        <v>1</v>
      </c>
    </row>
    <row r="508" spans="1:7" ht="18.75" customHeight="1">
      <c r="A508" s="63"/>
      <c r="B508" s="73">
        <v>85316</v>
      </c>
      <c r="C508" s="73" t="s">
        <v>161</v>
      </c>
      <c r="D508" s="74">
        <f>SUM(D509:D510)</f>
        <v>122000</v>
      </c>
      <c r="E508" s="74">
        <f>SUM(E509:E510)</f>
        <v>232092</v>
      </c>
      <c r="F508" s="74">
        <f>SUM(F509:F510)</f>
        <v>230664</v>
      </c>
      <c r="G508" s="75">
        <f t="shared" si="12"/>
        <v>0.9938472674629026</v>
      </c>
    </row>
    <row r="509" spans="1:7" ht="18.75" customHeight="1">
      <c r="A509" s="63"/>
      <c r="B509" s="64"/>
      <c r="C509" s="65" t="s">
        <v>163</v>
      </c>
      <c r="D509" s="54">
        <v>107000</v>
      </c>
      <c r="E509" s="54">
        <v>181000</v>
      </c>
      <c r="F509" s="54">
        <v>179625</v>
      </c>
      <c r="G509" s="55">
        <f t="shared" si="12"/>
        <v>0.9924033149171271</v>
      </c>
    </row>
    <row r="510" spans="1:7" ht="18.75" customHeight="1">
      <c r="A510" s="63"/>
      <c r="B510" s="69"/>
      <c r="C510" s="70" t="s">
        <v>164</v>
      </c>
      <c r="D510" s="71">
        <v>15000</v>
      </c>
      <c r="E510" s="71">
        <v>51092</v>
      </c>
      <c r="F510" s="71">
        <v>51039</v>
      </c>
      <c r="G510" s="72">
        <f t="shared" si="12"/>
        <v>0.9989626556016598</v>
      </c>
    </row>
    <row r="511" spans="1:7" ht="18.75" customHeight="1">
      <c r="A511" s="63"/>
      <c r="B511" s="73">
        <v>85321</v>
      </c>
      <c r="C511" s="73" t="s">
        <v>95</v>
      </c>
      <c r="D511" s="74">
        <f>D512</f>
        <v>163000</v>
      </c>
      <c r="E511" s="74">
        <f>E512</f>
        <v>296100</v>
      </c>
      <c r="F511" s="74">
        <f>F512</f>
        <v>296100</v>
      </c>
      <c r="G511" s="75">
        <f t="shared" si="12"/>
        <v>1</v>
      </c>
    </row>
    <row r="512" spans="1:7" ht="25.5" customHeight="1">
      <c r="A512" s="63"/>
      <c r="B512" s="64"/>
      <c r="C512" s="176" t="s">
        <v>313</v>
      </c>
      <c r="D512" s="177">
        <v>163000</v>
      </c>
      <c r="E512" s="177">
        <v>296100</v>
      </c>
      <c r="F512" s="177">
        <v>296100</v>
      </c>
      <c r="G512" s="178">
        <f t="shared" si="12"/>
        <v>1</v>
      </c>
    </row>
    <row r="513" spans="1:7" ht="17.25" customHeight="1">
      <c r="A513" s="172"/>
      <c r="B513" s="172"/>
      <c r="C513" s="179"/>
      <c r="D513" s="173"/>
      <c r="E513" s="173"/>
      <c r="F513" s="173"/>
      <c r="G513" s="174"/>
    </row>
    <row r="514" spans="1:7" ht="18.75" customHeight="1">
      <c r="A514" s="63"/>
      <c r="B514" s="73">
        <v>85331</v>
      </c>
      <c r="C514" s="73" t="s">
        <v>203</v>
      </c>
      <c r="D514" s="74">
        <f>D515</f>
        <v>261000</v>
      </c>
      <c r="E514" s="74">
        <f>E515</f>
        <v>241500</v>
      </c>
      <c r="F514" s="74">
        <f>F515</f>
        <v>214510</v>
      </c>
      <c r="G514" s="75">
        <f t="shared" si="12"/>
        <v>0.88824016563147</v>
      </c>
    </row>
    <row r="515" spans="1:7" ht="18.75" customHeight="1">
      <c r="A515" s="63"/>
      <c r="B515" s="79"/>
      <c r="C515" s="45" t="s">
        <v>224</v>
      </c>
      <c r="D515" s="46">
        <v>261000</v>
      </c>
      <c r="E515" s="46">
        <v>241500</v>
      </c>
      <c r="F515" s="46">
        <v>214510</v>
      </c>
      <c r="G515" s="47">
        <f t="shared" si="12"/>
        <v>0.88824016563147</v>
      </c>
    </row>
    <row r="516" spans="1:7" ht="18.75" customHeight="1">
      <c r="A516" s="63"/>
      <c r="B516" s="73">
        <v>85333</v>
      </c>
      <c r="C516" s="87" t="s">
        <v>57</v>
      </c>
      <c r="D516" s="74">
        <f>SUM(D517:D519)</f>
        <v>1672000</v>
      </c>
      <c r="E516" s="74">
        <f>SUM(E517:E519)</f>
        <v>1624000</v>
      </c>
      <c r="F516" s="74">
        <f>SUM(F517:F519)</f>
        <v>1624000</v>
      </c>
      <c r="G516" s="75">
        <f t="shared" si="12"/>
        <v>1</v>
      </c>
    </row>
    <row r="517" spans="1:7" ht="18.75" customHeight="1">
      <c r="A517" s="63"/>
      <c r="B517" s="63"/>
      <c r="C517" s="111" t="s">
        <v>38</v>
      </c>
      <c r="D517" s="54">
        <v>1148300</v>
      </c>
      <c r="E517" s="54">
        <v>1165755</v>
      </c>
      <c r="F517" s="54">
        <v>1165755</v>
      </c>
      <c r="G517" s="55">
        <f t="shared" si="12"/>
        <v>1</v>
      </c>
    </row>
    <row r="518" spans="1:7" ht="18.75" customHeight="1">
      <c r="A518" s="63"/>
      <c r="B518" s="63"/>
      <c r="C518" s="115" t="s">
        <v>39</v>
      </c>
      <c r="D518" s="67">
        <v>294700</v>
      </c>
      <c r="E518" s="67">
        <v>230508</v>
      </c>
      <c r="F518" s="67">
        <v>230508</v>
      </c>
      <c r="G518" s="68">
        <f t="shared" si="12"/>
        <v>1</v>
      </c>
    </row>
    <row r="519" spans="1:7" ht="18.75" customHeight="1">
      <c r="A519" s="63"/>
      <c r="B519" s="69"/>
      <c r="C519" s="121" t="s">
        <v>40</v>
      </c>
      <c r="D519" s="77">
        <v>229000</v>
      </c>
      <c r="E519" s="77">
        <v>227737</v>
      </c>
      <c r="F519" s="77">
        <v>227737</v>
      </c>
      <c r="G519" s="78">
        <f t="shared" si="12"/>
        <v>1</v>
      </c>
    </row>
    <row r="520" spans="1:7" ht="18.75" customHeight="1">
      <c r="A520" s="63"/>
      <c r="B520" s="73">
        <v>85334</v>
      </c>
      <c r="C520" s="73" t="s">
        <v>265</v>
      </c>
      <c r="D520" s="74"/>
      <c r="E520" s="74">
        <f>E521</f>
        <v>109723</v>
      </c>
      <c r="F520" s="74">
        <f>F521</f>
        <v>109721</v>
      </c>
      <c r="G520" s="75">
        <v>0.9999</v>
      </c>
    </row>
    <row r="521" spans="1:7" ht="18.75" customHeight="1">
      <c r="A521" s="69"/>
      <c r="B521" s="69"/>
      <c r="C521" s="69" t="s">
        <v>225</v>
      </c>
      <c r="D521" s="77"/>
      <c r="E521" s="77">
        <v>109723</v>
      </c>
      <c r="F521" s="77">
        <v>109721</v>
      </c>
      <c r="G521" s="78">
        <v>0.9999</v>
      </c>
    </row>
    <row r="522" spans="4:6" ht="19.5" customHeight="1">
      <c r="D522" s="1"/>
      <c r="E522" s="1"/>
      <c r="F522" s="1"/>
    </row>
    <row r="523" spans="4:6" ht="19.5" customHeight="1">
      <c r="D523" s="1"/>
      <c r="E523" s="1"/>
      <c r="F523" s="1"/>
    </row>
    <row r="524" spans="4:6" ht="19.5" customHeight="1">
      <c r="D524" s="1"/>
      <c r="E524" s="1"/>
      <c r="F524" s="1"/>
    </row>
    <row r="525" spans="4:6" ht="19.5" customHeight="1">
      <c r="D525" s="1"/>
      <c r="E525" s="1"/>
      <c r="F525" s="1"/>
    </row>
    <row r="526" spans="4:6" ht="19.5" customHeight="1">
      <c r="D526" s="1"/>
      <c r="E526" s="1"/>
      <c r="F526" s="1"/>
    </row>
    <row r="527" spans="4:6" ht="19.5" customHeight="1">
      <c r="D527" s="1"/>
      <c r="E527" s="1"/>
      <c r="F527" s="1"/>
    </row>
    <row r="528" spans="4:6" ht="19.5" customHeight="1">
      <c r="D528" s="1"/>
      <c r="E528" s="1"/>
      <c r="F528" s="1"/>
    </row>
    <row r="529" spans="4:6" ht="19.5" customHeight="1">
      <c r="D529" s="1"/>
      <c r="E529" s="1"/>
      <c r="F529" s="1"/>
    </row>
    <row r="530" spans="4:6" ht="19.5" customHeight="1">
      <c r="D530" s="1"/>
      <c r="E530" s="1"/>
      <c r="F530" s="1"/>
    </row>
    <row r="531" spans="4:6" ht="19.5" customHeight="1">
      <c r="D531" s="1"/>
      <c r="E531" s="1"/>
      <c r="F531" s="1"/>
    </row>
    <row r="532" spans="4:6" ht="19.5" customHeight="1">
      <c r="D532" s="1"/>
      <c r="E532" s="1"/>
      <c r="F532" s="1"/>
    </row>
    <row r="533" spans="4:6" ht="19.5" customHeight="1">
      <c r="D533" s="1"/>
      <c r="E533" s="1"/>
      <c r="F533" s="1"/>
    </row>
    <row r="534" spans="4:6" ht="19.5" customHeight="1">
      <c r="D534" s="1"/>
      <c r="E534" s="1"/>
      <c r="F534" s="1"/>
    </row>
    <row r="535" spans="4:6" ht="19.5" customHeight="1">
      <c r="D535" s="1"/>
      <c r="E535" s="1"/>
      <c r="F535" s="1"/>
    </row>
    <row r="536" spans="4:6" ht="19.5" customHeight="1">
      <c r="D536" s="1"/>
      <c r="E536" s="1"/>
      <c r="F536" s="1"/>
    </row>
    <row r="537" spans="4:6" ht="19.5" customHeight="1">
      <c r="D537" s="1"/>
      <c r="E537" s="1"/>
      <c r="F537" s="1"/>
    </row>
    <row r="538" spans="4:6" ht="19.5" customHeight="1">
      <c r="D538" s="1"/>
      <c r="E538" s="1"/>
      <c r="F538" s="1"/>
    </row>
    <row r="539" spans="4:6" ht="19.5" customHeight="1">
      <c r="D539" s="1"/>
      <c r="E539" s="1"/>
      <c r="F539" s="1"/>
    </row>
    <row r="540" spans="4:6" ht="19.5" customHeight="1">
      <c r="D540" s="1"/>
      <c r="E540" s="1"/>
      <c r="F540" s="1"/>
    </row>
    <row r="541" spans="4:6" ht="19.5" customHeight="1">
      <c r="D541" s="1"/>
      <c r="E541" s="1"/>
      <c r="F541" s="1"/>
    </row>
    <row r="542" spans="4:6" ht="19.5" customHeight="1">
      <c r="D542" s="1"/>
      <c r="E542" s="1"/>
      <c r="F542" s="1"/>
    </row>
    <row r="543" spans="4:6" ht="19.5" customHeight="1">
      <c r="D543" s="1"/>
      <c r="E543" s="1"/>
      <c r="F543" s="1"/>
    </row>
    <row r="544" spans="4:6" ht="19.5" customHeight="1">
      <c r="D544" s="1"/>
      <c r="E544" s="1"/>
      <c r="F544" s="1"/>
    </row>
    <row r="545" spans="4:6" ht="19.5" customHeight="1">
      <c r="D545" s="1"/>
      <c r="E545" s="1"/>
      <c r="F545" s="1"/>
    </row>
    <row r="546" spans="4:6" ht="19.5" customHeight="1">
      <c r="D546" s="1"/>
      <c r="E546" s="1"/>
      <c r="F546" s="1"/>
    </row>
    <row r="547" spans="4:6" ht="19.5" customHeight="1">
      <c r="D547" s="1"/>
      <c r="E547" s="1"/>
      <c r="F547" s="1"/>
    </row>
    <row r="548" spans="4:6" ht="19.5" customHeight="1">
      <c r="D548" s="1"/>
      <c r="E548" s="1"/>
      <c r="F548" s="1"/>
    </row>
    <row r="549" spans="4:6" ht="19.5" customHeight="1">
      <c r="D549" s="1"/>
      <c r="E549" s="1"/>
      <c r="F549" s="1"/>
    </row>
    <row r="550" spans="4:6" ht="19.5" customHeight="1">
      <c r="D550" s="1"/>
      <c r="E550" s="1"/>
      <c r="F550" s="1"/>
    </row>
    <row r="551" spans="4:6" ht="19.5" customHeight="1">
      <c r="D551" s="1"/>
      <c r="E551" s="1"/>
      <c r="F551" s="1"/>
    </row>
    <row r="552" spans="4:6" ht="19.5" customHeight="1">
      <c r="D552" s="1"/>
      <c r="E552" s="1"/>
      <c r="F552" s="1"/>
    </row>
    <row r="553" spans="4:6" ht="19.5" customHeight="1">
      <c r="D553" s="1"/>
      <c r="E553" s="1"/>
      <c r="F553" s="1"/>
    </row>
    <row r="554" spans="4:6" ht="19.5" customHeight="1">
      <c r="D554" s="1"/>
      <c r="E554" s="1"/>
      <c r="F554" s="1"/>
    </row>
    <row r="555" spans="4:6" ht="19.5" customHeight="1">
      <c r="D555" s="1"/>
      <c r="E555" s="1"/>
      <c r="F555" s="1"/>
    </row>
    <row r="556" spans="4:6" ht="19.5" customHeight="1">
      <c r="D556" s="1"/>
      <c r="E556" s="1"/>
      <c r="F556" s="1"/>
    </row>
    <row r="557" spans="4:6" ht="19.5" customHeight="1">
      <c r="D557" s="1"/>
      <c r="E557" s="1"/>
      <c r="F557" s="1"/>
    </row>
    <row r="558" spans="4:6" ht="19.5" customHeight="1">
      <c r="D558" s="1"/>
      <c r="E558" s="1"/>
      <c r="F558" s="1"/>
    </row>
    <row r="559" spans="4:6" ht="19.5" customHeight="1">
      <c r="D559" s="1"/>
      <c r="E559" s="1"/>
      <c r="F559" s="1"/>
    </row>
    <row r="560" spans="4:6" ht="19.5" customHeight="1">
      <c r="D560" s="1"/>
      <c r="E560" s="1"/>
      <c r="F560" s="1"/>
    </row>
    <row r="561" spans="4:6" ht="19.5" customHeight="1">
      <c r="D561" s="1"/>
      <c r="E561" s="1"/>
      <c r="F561" s="1"/>
    </row>
    <row r="562" spans="4:6" ht="19.5" customHeight="1">
      <c r="D562" s="1"/>
      <c r="E562" s="1"/>
      <c r="F562" s="1"/>
    </row>
    <row r="563" spans="4:6" ht="19.5" customHeight="1">
      <c r="D563" s="1"/>
      <c r="E563" s="1"/>
      <c r="F563" s="1"/>
    </row>
    <row r="564" spans="4:6" ht="19.5" customHeight="1">
      <c r="D564" s="1"/>
      <c r="E564" s="1"/>
      <c r="F564" s="1"/>
    </row>
    <row r="565" spans="4:6" ht="19.5" customHeight="1">
      <c r="D565" s="1"/>
      <c r="E565" s="1"/>
      <c r="F565" s="1"/>
    </row>
    <row r="566" spans="4:6" ht="19.5" customHeight="1">
      <c r="D566" s="1"/>
      <c r="E566" s="1"/>
      <c r="F566" s="1"/>
    </row>
    <row r="567" spans="4:6" ht="19.5" customHeight="1">
      <c r="D567" s="1"/>
      <c r="E567" s="1"/>
      <c r="F567" s="1"/>
    </row>
    <row r="568" spans="4:6" ht="19.5" customHeight="1">
      <c r="D568" s="1"/>
      <c r="E568" s="1"/>
      <c r="F568" s="1"/>
    </row>
    <row r="569" spans="4:6" ht="19.5" customHeight="1">
      <c r="D569" s="1"/>
      <c r="E569" s="1"/>
      <c r="F569" s="1"/>
    </row>
    <row r="570" spans="4:6" ht="19.5" customHeight="1">
      <c r="D570" s="1"/>
      <c r="E570" s="1"/>
      <c r="F570" s="1"/>
    </row>
    <row r="571" spans="4:6" ht="19.5" customHeight="1">
      <c r="D571" s="1"/>
      <c r="E571" s="1"/>
      <c r="F571" s="1"/>
    </row>
    <row r="572" spans="4:6" ht="30" customHeight="1">
      <c r="D572" s="1"/>
      <c r="E572" s="1"/>
      <c r="F572" s="1"/>
    </row>
    <row r="573" spans="4:6" ht="30" customHeight="1">
      <c r="D573" s="1"/>
      <c r="E573" s="1"/>
      <c r="F573" s="1"/>
    </row>
    <row r="574" spans="4:6" ht="30" customHeight="1">
      <c r="D574" s="1"/>
      <c r="E574" s="1"/>
      <c r="F574" s="1"/>
    </row>
    <row r="575" spans="4:6" ht="30" customHeight="1">
      <c r="D575" s="1"/>
      <c r="E575" s="1"/>
      <c r="F575" s="1"/>
    </row>
    <row r="576" spans="4:6" ht="30" customHeight="1">
      <c r="D576" s="1"/>
      <c r="E576" s="1"/>
      <c r="F576" s="1"/>
    </row>
    <row r="577" spans="4:6" ht="30" customHeight="1">
      <c r="D577" s="1"/>
      <c r="E577" s="1"/>
      <c r="F577" s="1"/>
    </row>
    <row r="578" spans="4:6" ht="30" customHeight="1">
      <c r="D578" s="1"/>
      <c r="E578" s="1"/>
      <c r="F578" s="1"/>
    </row>
    <row r="579" spans="4:6" ht="30" customHeight="1">
      <c r="D579" s="1"/>
      <c r="E579" s="1"/>
      <c r="F579" s="1"/>
    </row>
    <row r="580" spans="4:6" ht="30" customHeight="1">
      <c r="D580" s="1"/>
      <c r="E580" s="1"/>
      <c r="F580" s="1"/>
    </row>
    <row r="581" spans="4:6" ht="30" customHeight="1">
      <c r="D581" s="1"/>
      <c r="E581" s="1"/>
      <c r="F581" s="1"/>
    </row>
    <row r="582" spans="4:6" ht="30" customHeight="1">
      <c r="D582" s="1"/>
      <c r="E582" s="1"/>
      <c r="F582" s="1"/>
    </row>
    <row r="583" spans="4:6" ht="30" customHeight="1">
      <c r="D583" s="1"/>
      <c r="E583" s="1"/>
      <c r="F583" s="1"/>
    </row>
    <row r="584" spans="4:6" ht="33" customHeight="1">
      <c r="D584" s="1"/>
      <c r="E584" s="1"/>
      <c r="F584" s="1"/>
    </row>
    <row r="585" spans="4:6" ht="29.25" customHeight="1">
      <c r="D585" s="1"/>
      <c r="E585" s="1"/>
      <c r="F585" s="1"/>
    </row>
    <row r="586" spans="4:6" ht="23.25" customHeight="1">
      <c r="D586" s="1"/>
      <c r="E586" s="1"/>
      <c r="F586" s="1"/>
    </row>
    <row r="587" spans="4:6" ht="33.75" customHeight="1">
      <c r="D587" s="1"/>
      <c r="E587" s="1"/>
      <c r="F587" s="1"/>
    </row>
    <row r="588" spans="4:6" ht="33" customHeight="1">
      <c r="D588" s="1"/>
      <c r="E588" s="1"/>
      <c r="F588" s="1"/>
    </row>
    <row r="589" spans="4:6" ht="30" customHeight="1">
      <c r="D589" s="1"/>
      <c r="E589" s="1"/>
      <c r="F589" s="1"/>
    </row>
    <row r="590" spans="4:6" ht="30" customHeight="1">
      <c r="D590" s="1"/>
      <c r="E590" s="1"/>
      <c r="F590" s="1"/>
    </row>
    <row r="591" spans="4:6" ht="31.5" customHeight="1">
      <c r="D591" s="1"/>
      <c r="E591" s="1"/>
      <c r="F591" s="1"/>
    </row>
    <row r="592" spans="4:6" ht="33.75" customHeight="1">
      <c r="D592" s="1"/>
      <c r="E592" s="1"/>
      <c r="F592" s="1"/>
    </row>
    <row r="593" spans="4:6" ht="30" customHeight="1">
      <c r="D593" s="1"/>
      <c r="E593" s="1"/>
      <c r="F593" s="1"/>
    </row>
    <row r="594" spans="4:6" ht="30" customHeight="1">
      <c r="D594" s="1"/>
      <c r="E594" s="1"/>
      <c r="F594" s="1"/>
    </row>
    <row r="595" ht="33.75" customHeight="1"/>
    <row r="596" ht="30" customHeight="1"/>
    <row r="597" ht="39.75" customHeight="1"/>
    <row r="598" ht="47.25" customHeight="1"/>
    <row r="599" ht="35.25" customHeight="1"/>
    <row r="600" ht="35.25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48.75" customHeight="1"/>
    <row r="618" ht="48.75" customHeight="1"/>
    <row r="619" ht="48.75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106.5" customHeight="1"/>
    <row r="637" ht="77.25" customHeight="1"/>
    <row r="638" ht="30" customHeight="1"/>
    <row r="639" ht="28.5" customHeight="1"/>
    <row r="640" ht="30" customHeight="1"/>
    <row r="641" ht="21.75" customHeight="1"/>
    <row r="642" ht="30" customHeight="1"/>
    <row r="643" ht="30" customHeight="1"/>
    <row r="644" ht="27.75" customHeight="1"/>
    <row r="645" ht="33" customHeight="1"/>
    <row r="646" ht="32.25" customHeight="1"/>
    <row r="647" ht="21" customHeight="1"/>
    <row r="648" ht="30" customHeight="1"/>
    <row r="649" ht="24" customHeight="1"/>
    <row r="650" ht="24.75" customHeight="1"/>
    <row r="651" ht="24.75" customHeight="1"/>
    <row r="652" ht="26.25" customHeight="1"/>
    <row r="653" ht="24" customHeight="1"/>
    <row r="654" ht="24" customHeight="1"/>
    <row r="655" ht="24.75" customHeight="1"/>
    <row r="656" ht="33.75" customHeight="1"/>
    <row r="657" ht="33.75" customHeight="1"/>
    <row r="658" ht="39.75" customHeight="1"/>
    <row r="659" spans="1:7" s="10" customFormat="1" ht="21.75" customHeight="1">
      <c r="A659" s="1"/>
      <c r="B659" s="1"/>
      <c r="C659" s="1"/>
      <c r="D659" s="12"/>
      <c r="E659" s="12"/>
      <c r="F659" s="12"/>
      <c r="G659" s="15"/>
    </row>
    <row r="660" ht="24.75" customHeight="1"/>
    <row r="661" ht="49.5" customHeight="1"/>
    <row r="662" ht="30.75" customHeight="1"/>
    <row r="663" ht="27.75" customHeight="1"/>
  </sheetData>
  <printOptions horizontalCentered="1"/>
  <pageMargins left="0.7874015748031497" right="0.7874015748031497" top="0.5905511811023623" bottom="0.5905511811023623" header="0.5118110236220472" footer="0.31496062992125984"/>
  <pageSetup firstPageNumber="23" useFirstPageNumber="1" horizontalDpi="300" verticalDpi="300" orientation="landscape" paperSize="9" scale="80" r:id="rId2"/>
  <headerFooter alignWithMargins="0">
    <oddHeader>&amp;L
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Urząd Miejski w Lublinie Urzą</cp:lastModifiedBy>
  <cp:lastPrinted>2003-03-13T16:03:58Z</cp:lastPrinted>
  <dcterms:created xsi:type="dcterms:W3CDTF">1999-10-19T16:53:41Z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