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Zał dochody" sheetId="1" r:id="rId1"/>
  </sheets>
  <definedNames>
    <definedName name="_xlnm.Print_Titles" localSheetId="0">'Zał dochody'!$8:$8</definedName>
  </definedNames>
  <calcPr fullCalcOnLoad="1"/>
</workbook>
</file>

<file path=xl/sharedStrings.xml><?xml version="1.0" encoding="utf-8"?>
<sst xmlns="http://schemas.openxmlformats.org/spreadsheetml/2006/main" count="535" uniqueCount="316">
  <si>
    <t>Edukacyjna opieka wychowawcza</t>
  </si>
  <si>
    <t>Świetlice szkolne</t>
  </si>
  <si>
    <t>Przedszkola specjalne</t>
  </si>
  <si>
    <t>Ośrodki adopcyjno-opiekuńcze</t>
  </si>
  <si>
    <t>Szkoły podstawowe specjalne</t>
  </si>
  <si>
    <t>Gimnazja specjalne</t>
  </si>
  <si>
    <t>Licea ogólnokształcące specjalne</t>
  </si>
  <si>
    <t>Szkoły pomaturalne i policealne</t>
  </si>
  <si>
    <t>Centra kształcenia ustawicznego i praktycznego oraz ośrodki dokształcania zawodowego</t>
  </si>
  <si>
    <t>Inspekcja Sanitarna</t>
  </si>
  <si>
    <t>Specjalne ośrodki szkolno-wychowawcze</t>
  </si>
  <si>
    <t>Poradnie psychologiczno-pedagogiczne oraz inne poradnie specjalistyczne</t>
  </si>
  <si>
    <t>Internaty i bursy szkolne</t>
  </si>
  <si>
    <t xml:space="preserve">Gospodarka mieszkaniowa </t>
  </si>
  <si>
    <t>Oczyszczanie miast i wsi</t>
  </si>
  <si>
    <t>Część oświatowa subwencji ogólnej dla jednostek samorządu terytorialnego</t>
  </si>
  <si>
    <t>Część podstawowa subwencji ogólnej dla gmin</t>
  </si>
  <si>
    <t>subwencja podstawowa</t>
  </si>
  <si>
    <t>Część rekompensująca subwencji ogólnej dla gmin</t>
  </si>
  <si>
    <t>Dotacje celowe i inne środki na zadania własne</t>
  </si>
  <si>
    <t>Kultura fizyczna i sport</t>
  </si>
  <si>
    <t>Obiekty sportowe</t>
  </si>
  <si>
    <t>Urzędy wojewódzkie</t>
  </si>
  <si>
    <t>Spis powszechny i inne</t>
  </si>
  <si>
    <t>odsetki za nieterminowe rozliczenia płacone przez urzędy skarbowe</t>
  </si>
  <si>
    <t xml:space="preserve">dotacja celowa z budżetu państwa na zasiłki i pomoc w naturze 
oraz składki na ubezpieczenia społeczne  </t>
  </si>
  <si>
    <t xml:space="preserve">Ośrodki wsparcia </t>
  </si>
  <si>
    <t>dotacja celowa z budżetu państwa na utrzymanie Środowiskowego Domu Samopomocy</t>
  </si>
  <si>
    <t>Zasiłki rodzinne, pielęgnacyjne i wychowawcze</t>
  </si>
  <si>
    <t>Ośrodki pomocy społecznej</t>
  </si>
  <si>
    <t>dotacja celowa z budżetu państwa na utrzymanie Miejskiego Ośrodka Pomocy Rodzinie</t>
  </si>
  <si>
    <t xml:space="preserve">Usługi opiekuńcze i specjalistyczne usługi opiekuńcze </t>
  </si>
  <si>
    <t xml:space="preserve">dotacja celowa z budżetu państwa na oświetlenie dróg publicznych </t>
  </si>
  <si>
    <t xml:space="preserve">dotacja celowa z budżetu państwa na inwestycje w zakresie oświetlenia dróg </t>
  </si>
  <si>
    <t xml:space="preserve">Subwencje </t>
  </si>
  <si>
    <t>Część wyrównawcza subwencji ogólnej dla powiatów</t>
  </si>
  <si>
    <t>subwencja wyrównawcza</t>
  </si>
  <si>
    <t>dotacja celowa z budżetu państwa na utrzymanie placówek opiekuńczo-wychowawczych</t>
  </si>
  <si>
    <t>dotacja celowa z budżetu państwa na utrzymanie domów pomocy społecznej</t>
  </si>
  <si>
    <t>Rodziny zastępcze</t>
  </si>
  <si>
    <t>Powiatowe urzędy pracy</t>
  </si>
  <si>
    <t>dotacja celowa z budżetu państwa na utrzymanie Miejskiego Urzędu Pracy</t>
  </si>
  <si>
    <t>dotacja celowa z budżetu państwa na sfinansowanie zakładowego funduszu świadczeń socjalnych dla nauczycieli emerytów i rencistów</t>
  </si>
  <si>
    <t>Pomoc materialna dla uczniów</t>
  </si>
  <si>
    <t>dotacja celowa z budżetu państwa na finansowanie Szkoły Muzycznej</t>
  </si>
  <si>
    <t>dotacja celowa na utrzymanie Inspekcji Weterynaryjnej</t>
  </si>
  <si>
    <t>020</t>
  </si>
  <si>
    <t>Gospodarka gruntami i nieruchomościami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</si>
  <si>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</si>
  <si>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</si>
  <si>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</si>
  <si>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</si>
  <si>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dotacja celowa z budżetu państwa na realizację zadań z zakresu administracji rządowej</t>
  </si>
  <si>
    <t>Komisje poborowe</t>
  </si>
  <si>
    <t>dotacja celowa z budżetu państwa na przeprowadzenie poboru do wojska</t>
  </si>
  <si>
    <t>dotacja celowa z budżetu państwa na utrzymanie Komendy Miejskiej Policji</t>
  </si>
  <si>
    <t>Komendy powiatowe Państwowej Straży Pożarnej</t>
  </si>
  <si>
    <t>dotacja celowa z budżetu państwa na utrzymanie Komendy Miejskiej Państwowej Straży Pożarnej</t>
  </si>
  <si>
    <t>dotacja celowa z budżetu państwa na wydatki inwestycyjne Komendy Miejskiej Państwowej Straży Pożarnej</t>
  </si>
  <si>
    <t>Składki na ubezpieczenie zdrowotne oraz świadczenia dla osób nie objętych obowiązkiem ubezpieczenia zdrowotnego</t>
  </si>
  <si>
    <t>Rady Miasta Lublin</t>
  </si>
  <si>
    <t>dotacja celowa z budżetu państwa na realizację zadań z zakresu utrzymania grobów i cmentarzy wojennych</t>
  </si>
  <si>
    <t>zwrot niewykorzystanych dotacji oraz kosztów poniesionych na wyposażenie 
stacji trafo</t>
  </si>
  <si>
    <t>środki z Polsko-Szwajcarskiej Komisji Środków Złotowych na remont budynku Domu Pomocy Społecznej im. Matki Teresy z Kalkuty</t>
  </si>
  <si>
    <t>dotacja celowa z budżetu państwa na sfinansowanie kosztów prowadzenia 
i aktualizowania rejestru wyborców</t>
  </si>
  <si>
    <t>dotacja celowa z budżetu państwa na sfinansowanie przygotowania 
i przeprowadzenia wyborów samorządowych</t>
  </si>
  <si>
    <t>dotacja celowa z budżetu państwa na realizację programów osłonowych dla osób 
z zaburzeniami psychicznymi</t>
  </si>
  <si>
    <t>Ośrodki wsparcia</t>
  </si>
  <si>
    <t xml:space="preserve">dotacja celowa z budżetu państwa na prowadzenie Środowiskowych Domów Samopomocy </t>
  </si>
  <si>
    <t>dotacja celowa z budżetu państwa na zasiłki dla pracowników Policji</t>
  </si>
  <si>
    <t>dotacja celowa z budżetu państwa na zasiłki dla pracowników Straży Pożarnej</t>
  </si>
  <si>
    <t>Zespoły do spraw orzekania o stopniu niepełnosprawności</t>
  </si>
  <si>
    <t>Pomoc dla uchodźców</t>
  </si>
  <si>
    <t>dotacja celowa z budżetu państwa na pomoc dla cudzoziemców posiadających status uchodźców</t>
  </si>
  <si>
    <t>odsetki od środków na rachunkach bankowych</t>
  </si>
  <si>
    <t>Wybory do rad gmin, rad powiatów i sejmików województw oraz referenda gminne, powiatowe i wojewódzkie</t>
  </si>
  <si>
    <t>01022</t>
  </si>
  <si>
    <t>Zwalczanie chorób zakaźnych zwierząt oraz badania monitoringowe pozostałości chemicznych i biologicznych w tkankach zwierząt i produktach pochodzenia zwierzęcego</t>
  </si>
  <si>
    <t>Przedszkola przy szkołach podstawowych</t>
  </si>
  <si>
    <t>opłaty za usługi świadczone podopiecznym</t>
  </si>
  <si>
    <t xml:space="preserve">pozostałe dochody </t>
  </si>
  <si>
    <t>Gospodarstwa pomocnicze</t>
  </si>
  <si>
    <t>wpłata części zysku gospodarstwa pomocniczego</t>
  </si>
  <si>
    <t>Izby wytrzeźwień</t>
  </si>
  <si>
    <t>opłaty za pobyt w Izbie Wytrzeźwień</t>
  </si>
  <si>
    <t xml:space="preserve">dotacja celowa z budżetu państwa na ubezpieczenie zdrowotne 
za dzieci i uczniów niepozostających na utrzymaniu osoby ubezpieczonej </t>
  </si>
  <si>
    <t>80132</t>
  </si>
  <si>
    <t xml:space="preserve">dotacja celowa z budżetu państwa na inwestycje w Środowiskowych Domach Samopomocy </t>
  </si>
  <si>
    <t>Cmentarze</t>
  </si>
  <si>
    <t>Straż Miejska</t>
  </si>
  <si>
    <t xml:space="preserve">Przedszkola </t>
  </si>
  <si>
    <t>Wpływy z innych opłat stanowiących dochody jednostek samorządu terytorialnego na podstawie ustaw</t>
  </si>
  <si>
    <t>wpłaty z tytułu przekształcenia prawa użytkowania wieczystego w prawo własności</t>
  </si>
  <si>
    <t>Turystyka</t>
  </si>
  <si>
    <t>subwencja oświatowa</t>
  </si>
  <si>
    <t>subwencja drogowa</t>
  </si>
  <si>
    <t>Zakłady gospodarki mieszkaniowej</t>
  </si>
  <si>
    <t>Urzędy miast i miast na prawach powiatu</t>
  </si>
  <si>
    <t>w złotych</t>
  </si>
  <si>
    <t>Wpłaty z zysku przedsiębiorstw i jednoosobowych spółek</t>
  </si>
  <si>
    <t xml:space="preserve">dotacja celowa z budżetu państwa na sfinansowanie zakładowego funduszu świadczeń socjalnych dla nauczycieli </t>
  </si>
  <si>
    <t xml:space="preserve">Leśnictwo </t>
  </si>
  <si>
    <t>02002</t>
  </si>
  <si>
    <t>Nadzór nad gospodarką leśną</t>
  </si>
  <si>
    <t>Dochody budżetu miasta ogółem</t>
  </si>
  <si>
    <t>odsetki od środków dotacji z budżetu miasta zgromadzonych na rachunkach bankowych</t>
  </si>
  <si>
    <t>pozostałe dochody</t>
  </si>
  <si>
    <t>opłata za wydanie licencji na taksówkę</t>
  </si>
  <si>
    <t>subwencja ogólna (rekompensująca dochody utracone z tytułu ulg i zwolnień ustawowych)</t>
  </si>
  <si>
    <t>Dotacje celowe na zadania realizowane w drodze porozumień i umów</t>
  </si>
  <si>
    <t>dotacja celowa z budżetu państwa na usługi opiekuńcze i specjalistyczne</t>
  </si>
  <si>
    <t>Ośrodki informacji turystycznej</t>
  </si>
  <si>
    <t>środki ze Związku Miast Polskich na pilotaż obsługi informatycznej komisji wyborczych</t>
  </si>
  <si>
    <t>dotacja celowa z budżetu państwa na sfinansowanie III etapu nowego systemu wynagradzania nauczycieli</t>
  </si>
  <si>
    <t>Lecznictwo ambulatoryjne</t>
  </si>
  <si>
    <t>Gospodarka odpadami</t>
  </si>
  <si>
    <t>opłata za wydanie licencji na wykonywanie krajowego transportu drogowego i opłata za wydanie zaświadczenia i wypisy z zaświadczenia na wykonywanie przewozu osób i rzeczy na potrzeby własne</t>
  </si>
  <si>
    <t>opłata za wydanie karty parkingowej</t>
  </si>
  <si>
    <t>Część drogowa subwencji ogólnej dla powiatów i województw</t>
  </si>
  <si>
    <t xml:space="preserve">Dochody </t>
  </si>
  <si>
    <t>Plan na 2002 rok wg uchwały budżetowej</t>
  </si>
  <si>
    <t>%                            6:5</t>
  </si>
  <si>
    <t>opłata za zezwolenia na wykonywanie zarobkowego przewozu osób pojazdami samochodowymi</t>
  </si>
  <si>
    <t xml:space="preserve">wpływy z salonu gier </t>
  </si>
  <si>
    <t xml:space="preserve">odpisy na rachunek środków specjalnych Urzędów Skarbowych 
od dodatkowych wpływów przekazanych do budżetu miasta </t>
  </si>
  <si>
    <t>wpływy do wyjaśnienia</t>
  </si>
  <si>
    <t>Przeciwdziałanie alkoholizmowi</t>
  </si>
  <si>
    <t>dotacja celowa z budżetu państwa na realizację programu "Wyprawka szkolna"</t>
  </si>
  <si>
    <t xml:space="preserve">dotacja z NFOŚiGW na dofinansowanie kosztów realizacji inwestycji </t>
  </si>
  <si>
    <t>dotacja celowa z budżetu państwa na prowadzenie Środowiskowego Domu Samopomocy "Roztocze"</t>
  </si>
  <si>
    <t>dotacja celowa z budżetu państwa na inwestycje w Środowiskowym Domu Samopomocy "Roztocze"</t>
  </si>
  <si>
    <t xml:space="preserve">dotacja celowa z budżetu państwa na składki na ubezpieczenie zdrowotne opłacane za niektóre osoby pobierające świadczenia z pomocy społecznej   </t>
  </si>
  <si>
    <t>dotacja celowa z budżetu państwa na dofinansowanie budowy 
Zespołu Szkół Nr 5</t>
  </si>
  <si>
    <t xml:space="preserve">Poradnie psychologiczno-pedagogiczne oraz inne poradnie specjalistyczne </t>
  </si>
  <si>
    <t xml:space="preserve">Gospodarka komunalna i ochrona środowiska </t>
  </si>
  <si>
    <t>dotacja celowa  na dofinansowanie zakupu specjalistycznego samochodu pożarniczego</t>
  </si>
  <si>
    <t>dotacja celowa z budżetu państwa na dokształcanie i doskonalenie zawodowe nauczycieli Szkoły Muzycznej</t>
  </si>
  <si>
    <t>zwrot kosztów szkolenia kandydatów na prowadzenie rodzin zastępczych</t>
  </si>
  <si>
    <t>01000</t>
  </si>
  <si>
    <t>Integracja z Unią Europejską</t>
  </si>
  <si>
    <t>dotacja celowa z budżetu państwa dla Miejskiego Inspektoratu Weterynarii na pokrycie kosztów rocznych przeglądów prac restrukturyzacyjnych w zakładach deklarujących dostosowanie do wymogów Unii Europejskiej</t>
  </si>
  <si>
    <t>dotacja celowa z budżetu państwa na zwalczanie chorób zakaźnych zwierząt</t>
  </si>
  <si>
    <t>dotacja celowa z budżetu państwa na utrzymanie Powiatowej Stacji Sanitarno - Epidemiologicznej</t>
  </si>
  <si>
    <t>dotacja celowa z budżetu państwa na pomoc repartiantom</t>
  </si>
  <si>
    <t xml:space="preserve">Państwowy Fundusz Rehabilitacji Osób Niepełnosprawnych  </t>
  </si>
  <si>
    <t>opłaty z tytułu wydawania tablic rejestracyjnych, praw jazdy, czasowych pozwoleń 
i innych</t>
  </si>
  <si>
    <t>środki na  częściowe sfinansowanie kosztów obsługi zadań z zakresu rehabilitacji zawodowej i społecznej</t>
  </si>
  <si>
    <t>dotacja celowa z budżetu państwa na pomoc materialną dla młodzieży wiejskiej</t>
  </si>
  <si>
    <t xml:space="preserve">Dotacje celowe z budżetu państwa na zadania z zakresu administracji rządowej </t>
  </si>
  <si>
    <t>dotacja celowa z budżetu państwa na zakupy inwestycyjne z zakresu gospodarki nieruchomościami</t>
  </si>
  <si>
    <t>opłaty za tablice informacyjno-reklamowe umieszczane w budynkach Urzędu Miasta</t>
  </si>
  <si>
    <t>Wykonanie 
na 31 grudnia 
2002 roku</t>
  </si>
  <si>
    <t>Plan na 2002 rok 
 po zmianach</t>
  </si>
  <si>
    <t>wpływy z tytułu wynagrodzenia przysługujacego płatnikowi za terminowe wpłacanie podatków pobranych na rzecz budżetu państwa i z tytułu wykonywania zadań 
z ubezpieczenia społecznego</t>
  </si>
  <si>
    <t>wpływy z tytułu wynagrodzenia przysługującego płatnikowi za terminowe wpłacanie podatków pobranych na rzecz budżetu państwa i z tytułu wykonywania zadań 
z ubezpieczenia społecznego</t>
  </si>
  <si>
    <t>dotacja celowa z budżetu państwa na sfinansowanie prac komisji kwalifikacyjnych 
i egzaminacyjnych</t>
  </si>
  <si>
    <t>dotacja celowa z budżetu państwa na realizację Programu Działań Osłonowych 
i Restrukturyzacji w Zespole Opieki Zdrowotnej SPZOZ</t>
  </si>
  <si>
    <t>środki z Ministerstwa Edukacji Narodowej i Sportu na budowę wielofunkcyjnej hali sportowo-widowiskowej przy ul. Kazimierza Wielkiego</t>
  </si>
  <si>
    <t xml:space="preserve">dotacja celowa z budżetu państwa na realizację bieżących zadań zleconych 
z ustawy "kompetencyjnej" </t>
  </si>
  <si>
    <t>dotacja celowa z budżetu państwa na budowę składowiska odpadów komunalnych 
w Rokitnie - etap I</t>
  </si>
  <si>
    <t>Pomoc dla repatriantów</t>
  </si>
  <si>
    <t>dotacja celowa z budżetu państwa na pomoc dla repatriantów</t>
  </si>
  <si>
    <t xml:space="preserve">Treść   </t>
  </si>
  <si>
    <t xml:space="preserve">Rozdz.      </t>
  </si>
  <si>
    <t>(nazwa działu, rozdziału, źródła dochodów)</t>
  </si>
  <si>
    <t>%                        12:9</t>
  </si>
  <si>
    <t>wpłaty zwaloryzowanych odszkodowań przez byłych właścicieli w związku 
z przywróceniem własności</t>
  </si>
  <si>
    <t>opłata za korzystanie z cmentarzy komunalnych i urządzeń cmentarnych</t>
  </si>
  <si>
    <t>darowizna pieniężna  na utrzymanie cmentarza  przy ul. Walecznych</t>
  </si>
  <si>
    <t>kary i grzywny nakładane przez Urząd</t>
  </si>
  <si>
    <t>opłaty pokrywające koszt specyfikacji przetargowej, dziennika budowy i inne</t>
  </si>
  <si>
    <t>Dochody od osób prawnych, od osób fizycznych i od innych jednostek 
nie posiadających osobowości prawnej</t>
  </si>
  <si>
    <t>podatek od działalności gospodarczej osób fizycznych opłacany w formie karty podatkowej</t>
  </si>
  <si>
    <t xml:space="preserve">odsetki od nieterminowych wpłat </t>
  </si>
  <si>
    <t>Wpływy z podatku rolnego, podatku leśnego, podatku od czynności cywilnoprawnych oraz podatków i opłat lokalnych od osób prawnych 
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</si>
  <si>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</si>
  <si>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</si>
  <si>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</si>
  <si>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</si>
  <si>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</si>
  <si>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</si>
  <si>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Wpływy z podatku rolnego, podatku leśnego, podatku od spadków 
i darowizn, podatku od czynności cywilnoprawnych oraz podatków 
i opłat lokalnych od osób fizycznych</t>
  </si>
  <si>
    <t>podatek od spadków i darowizn</t>
  </si>
  <si>
    <t>podatek od posiadania psów</t>
  </si>
  <si>
    <t>opłata targowa</t>
  </si>
  <si>
    <t>opłata administracyjna</t>
  </si>
  <si>
    <t>opłata skarbowa</t>
  </si>
  <si>
    <t>opłata stała - wpis do ewidencji gospodarczej</t>
  </si>
  <si>
    <t xml:space="preserve">odsetki od nieterminowych wpłat  </t>
  </si>
  <si>
    <t xml:space="preserve">podatek dochodowy od osób fizycznych </t>
  </si>
  <si>
    <t xml:space="preserve">podatek dochodowy od osób prawnych </t>
  </si>
  <si>
    <t xml:space="preserve">opłaty za pobyt dzieci w klasach "0"                                                 </t>
  </si>
  <si>
    <t>odsetki od  środków na rachunkach bankowych</t>
  </si>
  <si>
    <t xml:space="preserve">opłaty za pobyt w żłobkach                                                                </t>
  </si>
  <si>
    <t xml:space="preserve">Zasiłki i pomoc w naturze oraz składki na ubezpieczenia społeczne </t>
  </si>
  <si>
    <t>zwrot niesłusznie pobranych dodatków mieszkaniowych</t>
  </si>
  <si>
    <t xml:space="preserve">opłaty za pobyt w schronisku dla bezdomnych </t>
  </si>
  <si>
    <t xml:space="preserve">opłaty za składowanie odpadów komunalnych w Rokitnie </t>
  </si>
  <si>
    <t>Fundusz Ochrony Środowiska i Gospodarki Wodnej</t>
  </si>
  <si>
    <t>opłaty za korzystanie z przystanków przez prywatnych przewoźników</t>
  </si>
  <si>
    <t>subwencja rekompensująca dochody utracone w związku z częściową 
likwidacją podatku od środków transportowych</t>
  </si>
  <si>
    <t xml:space="preserve">Opieka społeczna </t>
  </si>
  <si>
    <t>z dnia 24 kwietnia 2003 r.</t>
  </si>
  <si>
    <t>do uchwały Nr 143/VI/2003</t>
  </si>
  <si>
    <t>dotacja celowa z budżetu państwa na dofinansowanie wypłat dodatków mieszkaniowych</t>
  </si>
  <si>
    <t>dotacja celowa z budżetu państwa na dofinansowanie dożywiania uczniów</t>
  </si>
  <si>
    <t xml:space="preserve">Edukacyjna opieka wychowawcza </t>
  </si>
  <si>
    <t>dotacja celowa z budżetu państwa na sfinansowanie zakładowego funduszu świadczeń socjalnych dla nauczycieli</t>
  </si>
  <si>
    <t>dotacja na pokrycie kosztów związanych z adaptacją budynku przy ul. Złotej 3</t>
  </si>
  <si>
    <t>Dotacje celowe z budżetu państwa na zadania zlecone 
z zakresu administracji rządowej</t>
  </si>
  <si>
    <t>dotacja celowa z budżetu państwa na składki na ubezpieczenie zdrowotne 
za bezrobotnych bez prawa do zasiłku</t>
  </si>
  <si>
    <t>dotacja celowa z budżetu państwa z przeznaczeniem na wymianę instalacji elektrycznej w budynku przy ul. Wieniawskiej 15</t>
  </si>
  <si>
    <t xml:space="preserve">dotacja celowa z budżetu państwa na dofinansowanie budowy Szkoły Podstawowej w os.Felin </t>
  </si>
  <si>
    <t>dotacja celowa z budżetu państwa na utrzymanie zespołu ds. orzekania 
o niepełnosprawności</t>
  </si>
  <si>
    <t>dotacja celowa z budżetu państwa na przygotowanie i przeprowadzenie Narodowego Spisu Powszechnego Ludności, Mieszkań i Powszechnego Spisu Rolnego w 2002 r.</t>
  </si>
  <si>
    <t>Składki na ubezpieczenie zdrowotne opłacane za osoby pobierające niektóre świadczenia z pomocy społecznej</t>
  </si>
  <si>
    <t>odsetki od środków dotacji z budżetu miasta zgromadzonych na rachunku bankowym</t>
  </si>
  <si>
    <t>zwrot kosztów procesów sądowych, kary umowne</t>
  </si>
  <si>
    <t xml:space="preserve">środki z Gminy Garbów na prowadzenie doradztwa metodycznego dla nauczycieli   </t>
  </si>
  <si>
    <t xml:space="preserve">środki z Gminy Lubartów z tytułu rozliczenia kosztów za wydane orzeczenia i opinie przez zespół do spraw orzekania o niepełnosprawności </t>
  </si>
  <si>
    <t>dochody z tytułu zarządzania nieruchomościami Skarbu Państwa</t>
  </si>
  <si>
    <t xml:space="preserve">Komendy powiatowe Państwowej Straży Pożarnej </t>
  </si>
  <si>
    <t>Wpływy  z innych opłat stanowiących dochody jednostek samorządu terytorialnego na podstawie ustaw</t>
  </si>
  <si>
    <t>opłata za egzamin na wykonywanie transportu drogowego taksówką</t>
  </si>
  <si>
    <t>podatek dochodowy od osób fizycznych</t>
  </si>
  <si>
    <t>zwrot niewykorzystanych dotacji</t>
  </si>
  <si>
    <t>odpłatność rodziców za pobyt dzieci w rodzinach zastępczych</t>
  </si>
  <si>
    <t xml:space="preserve">opłaty za pobyt </t>
  </si>
  <si>
    <t>opłaty za pobyt</t>
  </si>
  <si>
    <t>dotacja celowa z budżetu państwa na sfinansowanie nadzoru nad lasami</t>
  </si>
  <si>
    <t>dotacja celowa z budżetu państwa na pomoc finansową dla dzieci umieszczonych 
w rodzinach zastępczych</t>
  </si>
  <si>
    <t>Ośrodki adopcyjno - opiekuńcze</t>
  </si>
  <si>
    <t>dotacja celowa z budżetu państwa na utrzymanie Ośrodka Adopcyjno-Opiekuńczego</t>
  </si>
  <si>
    <t xml:space="preserve">dotacja celowa z budżetu państwa na sfinansowanie zakładowego funduszu świadczeń socjalnych dla nauczycieli emerytów i rencistów  </t>
  </si>
  <si>
    <t>801</t>
  </si>
  <si>
    <t>dotacja celowa z budżetu państwa na finansowanie zadań bieżących z zakresu gospodarki nieruchomościami</t>
  </si>
  <si>
    <t>Załącznik Nr 1</t>
  </si>
  <si>
    <t>zwrot zasiłków udzielonych w latach ubiegłych</t>
  </si>
  <si>
    <t>Urzędy naczelnych organów władzy państwowej, kontroli i ochrony prawa oraz sądownictwa</t>
  </si>
  <si>
    <t xml:space="preserve">Urzędy naczelnych organów władzy państwowej, kontroli i ochrony prawa </t>
  </si>
  <si>
    <t>Dział</t>
  </si>
  <si>
    <t>z tego:</t>
  </si>
  <si>
    <t>Pozostała działalność</t>
  </si>
  <si>
    <t>czynsz dzierżawny za obwody łowieckie</t>
  </si>
  <si>
    <t xml:space="preserve">wpływy ze sprzedaży psów w schronisku </t>
  </si>
  <si>
    <t>opłaty wnoszone przez rolników za zużytą wodę (Rokitno)</t>
  </si>
  <si>
    <t>Gospodarka gruntami  i nieruchomościami</t>
  </si>
  <si>
    <t>zwrot środków przez spółdzielnie mieszkaniowe za skredytowane mieszkania</t>
  </si>
  <si>
    <t>wpływy z dzierżawy gruntów</t>
  </si>
  <si>
    <t>opłata restrukturyzacyjna</t>
  </si>
  <si>
    <t>wpływy z tytułu  odpłatnego korzystania z mienia (dzierżawa, najem)</t>
  </si>
  <si>
    <t>sprzedaż działek</t>
  </si>
  <si>
    <t>sprzedaż mieszkań komunalnych</t>
  </si>
  <si>
    <t>opłaty za wieczyste użytkowanie</t>
  </si>
  <si>
    <t>opłaty adiacenckie</t>
  </si>
  <si>
    <t>dochody ze sprzedaży składników majątkowych</t>
  </si>
  <si>
    <t xml:space="preserve">środki z likwidacji Przedsiębiorstwa Robót Instalacyjnych </t>
  </si>
  <si>
    <t>Oświata i wychowanie</t>
  </si>
  <si>
    <t>Szkoły podstawowe</t>
  </si>
  <si>
    <t>Gimnazja</t>
  </si>
  <si>
    <t>opłaty za pobyt w przedszkolach</t>
  </si>
  <si>
    <t>Ochrona zdrowia</t>
  </si>
  <si>
    <t>Żłobki</t>
  </si>
  <si>
    <t>Opieka społeczna</t>
  </si>
  <si>
    <t>Domy pomocy społecznej</t>
  </si>
  <si>
    <t>opłaty podopiecznych za świadczone usługi</t>
  </si>
  <si>
    <t>opłata eksploatacyjna za wydobywanie kopalin ze złóż</t>
  </si>
  <si>
    <t>wpłaty społecznych komitetów i innych podmiotów na inwestycje realizowane przy udziale mieszkańców</t>
  </si>
  <si>
    <t>Dochody od osób prawnych, od osób fizycznych i od innych jednostek nie posiadających osobowości prawnej</t>
  </si>
  <si>
    <t>Udziały gmin w podatkach stanowiących dochód budżetu państwa</t>
  </si>
  <si>
    <t>opłaty za używanie nazwy i herbu miasta Lublina</t>
  </si>
  <si>
    <t>wpływy z mandatów nakładanych przez Straż Miejską</t>
  </si>
  <si>
    <t>Różne rozliczenia</t>
  </si>
  <si>
    <t>Licea ogólnokształcące</t>
  </si>
  <si>
    <t>Szkoły zawodowe</t>
  </si>
  <si>
    <t>wpływy z odpłatnego korzystania z mienia (najem)</t>
  </si>
  <si>
    <t>Szkoły zawodowe specjalne</t>
  </si>
  <si>
    <t>Szkoły artystyczne</t>
  </si>
  <si>
    <t>opłaty za pobyt w placówkach</t>
  </si>
  <si>
    <t>Placówki wychowania pozaszkolnego</t>
  </si>
  <si>
    <t>opłaty pensjonariuszy za pobyt w domach pomocy społecznej</t>
  </si>
  <si>
    <t>Szkolne schroniska młodzieżowe</t>
  </si>
  <si>
    <t>opłaty za noclegi w schronisku</t>
  </si>
  <si>
    <t>Udziały powiatów w podatkach stanowiących dochód budżetu państwa</t>
  </si>
  <si>
    <t>Komendy powiatowe Policji</t>
  </si>
  <si>
    <t>I Dochody gminy ogółem, z tego:</t>
  </si>
  <si>
    <t xml:space="preserve">Dochody własne </t>
  </si>
  <si>
    <t>Dochody własne</t>
  </si>
  <si>
    <t>II. Dochody powiatu ogółem, z tego:</t>
  </si>
  <si>
    <t>Inspekcja Weterynaryjna</t>
  </si>
  <si>
    <t>wpłaty z zysku - Lubelskie Przedsiębiorstwo Energetyki Cieplnej Sp. z o.o.</t>
  </si>
  <si>
    <t>wpłaty z zysku - Miejskie Przedsiębiorstwo Wodociągów i Kanalizacji Sp. z o.o.</t>
  </si>
  <si>
    <t>wpłata nadwyżki środków środka specjalnego "Egzekucja administracyjna"</t>
  </si>
  <si>
    <t>opłaty roczne za zezwolenia na sprzedaż napojów alkoholowych</t>
  </si>
  <si>
    <t xml:space="preserve"> </t>
  </si>
  <si>
    <t>Dodatki mieszkaniowe</t>
  </si>
  <si>
    <t>dotacja celowa z budżetu państwa na zasiłki rodzinne, pielęgnacyjne 
i wychowawcze</t>
  </si>
  <si>
    <t>Różne rozliczenia finansowe</t>
  </si>
  <si>
    <t>Wpływy do wyjaśnienia</t>
  </si>
  <si>
    <t>opłaty za wymianę kart wędkarskich</t>
  </si>
  <si>
    <t>odsetki za nieterminowe regulowanie należności</t>
  </si>
  <si>
    <t>Rolnictwo i łowiectwo</t>
  </si>
  <si>
    <t>010</t>
  </si>
  <si>
    <t>01095</t>
  </si>
  <si>
    <t>Gospodarka komunalna i ochrona środowiska</t>
  </si>
  <si>
    <t>Schroniska dla zwierząt</t>
  </si>
  <si>
    <t>Oświetlenie ulic, placów i dróg</t>
  </si>
  <si>
    <t>Gospodarka mieszkaniowa</t>
  </si>
  <si>
    <t>Usługi opiekuńcze i specjalistyczne usługi opiekuńcze</t>
  </si>
  <si>
    <t>Wpływy z podatku dochodowego od osób fizycznych</t>
  </si>
  <si>
    <t>Administracja publiczna</t>
  </si>
  <si>
    <t>01021</t>
  </si>
  <si>
    <t>Placówki opiekuńczo-wychowawcze</t>
  </si>
  <si>
    <t>Działalność usługowa</t>
  </si>
  <si>
    <t>Bezpieczeństwo publiczne i ochrona przeciwpożarowa</t>
  </si>
  <si>
    <t>Wpływy z różnych rozliczeń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</si>
</sst>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 wrapText="1"/>
    </xf>
    <xf numFmtId="1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3" fontId="0" fillId="0" borderId="1" xfId="0" applyNumberFormat="1" applyFont="1" applyBorder="1" applyAlignment="1">
      <alignment wrapText="1"/>
    </xf>
    <xf numFmtId="3" fontId="1" fillId="3" borderId="3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wrapText="1"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/>
    </xf>
    <xf numFmtId="3" fontId="0" fillId="3" borderId="2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0" fillId="3" borderId="6" xfId="0" applyFont="1" applyFill="1" applyBorder="1" applyAlignment="1" quotePrefix="1">
      <alignment horizontal="right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0" fontId="0" fillId="3" borderId="3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5" fillId="3" borderId="5" xfId="0" applyFont="1" applyFill="1" applyBorder="1" applyAlignment="1">
      <alignment/>
    </xf>
    <xf numFmtId="0" fontId="0" fillId="0" borderId="11" xfId="0" applyBorder="1" applyAlignment="1">
      <alignment/>
    </xf>
    <xf numFmtId="3" fontId="6" fillId="3" borderId="1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1" fillId="3" borderId="9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1" fillId="3" borderId="2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3" borderId="10" xfId="0" applyFont="1" applyFill="1" applyBorder="1" applyAlignment="1">
      <alignment horizontal="left" wrapText="1"/>
    </xf>
    <xf numFmtId="3" fontId="0" fillId="3" borderId="14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wrapText="1"/>
    </xf>
    <xf numFmtId="3" fontId="1" fillId="3" borderId="14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0" fillId="3" borderId="9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 quotePrefix="1">
      <alignment horizontal="right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1" fillId="4" borderId="5" xfId="0" applyFont="1" applyFill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0" fontId="0" fillId="3" borderId="1" xfId="0" applyFont="1" applyFill="1" applyBorder="1" applyAlignment="1" quotePrefix="1">
      <alignment horizontal="right"/>
    </xf>
    <xf numFmtId="0" fontId="0" fillId="3" borderId="5" xfId="0" applyFont="1" applyFill="1" applyBorder="1" applyAlignment="1" quotePrefix="1">
      <alignment horizontal="right"/>
    </xf>
    <xf numFmtId="0" fontId="0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3" borderId="1" xfId="0" applyNumberFormat="1" applyFont="1" applyFill="1" applyBorder="1" applyAlignment="1">
      <alignment horizontal="right" wrapText="1"/>
    </xf>
    <xf numFmtId="10" fontId="0" fillId="3" borderId="2" xfId="0" applyNumberFormat="1" applyFont="1" applyFill="1" applyBorder="1" applyAlignment="1">
      <alignment horizontal="right"/>
    </xf>
    <xf numFmtId="10" fontId="0" fillId="3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4" fillId="3" borderId="4" xfId="0" applyNumberFormat="1" applyFont="1" applyFill="1" applyBorder="1" applyAlignment="1">
      <alignment horizontal="right" wrapText="1"/>
    </xf>
    <xf numFmtId="3" fontId="3" fillId="3" borderId="17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0" fillId="3" borderId="17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righ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3" fontId="0" fillId="3" borderId="5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 horizontal="left" wrapText="1"/>
    </xf>
    <xf numFmtId="3" fontId="0" fillId="3" borderId="2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0" fillId="3" borderId="4" xfId="0" applyNumberFormat="1" applyFont="1" applyFill="1" applyBorder="1" applyAlignment="1">
      <alignment wrapText="1"/>
    </xf>
    <xf numFmtId="3" fontId="0" fillId="3" borderId="3" xfId="0" applyNumberFormat="1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3" borderId="22" xfId="0" applyFont="1" applyFill="1" applyBorder="1" applyAlignment="1">
      <alignment horizontal="right"/>
    </xf>
    <xf numFmtId="0" fontId="0" fillId="3" borderId="22" xfId="0" applyFont="1" applyFill="1" applyBorder="1" applyAlignment="1">
      <alignment/>
    </xf>
    <xf numFmtId="0" fontId="1" fillId="3" borderId="2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right"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 horizontal="center"/>
    </xf>
    <xf numFmtId="3" fontId="1" fillId="3" borderId="31" xfId="0" applyNumberFormat="1" applyFont="1" applyFill="1" applyBorder="1" applyAlignment="1">
      <alignment horizontal="right"/>
    </xf>
    <xf numFmtId="3" fontId="1" fillId="3" borderId="32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/>
    </xf>
    <xf numFmtId="10" fontId="1" fillId="3" borderId="33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/>
    </xf>
    <xf numFmtId="0" fontId="5" fillId="3" borderId="34" xfId="0" applyFont="1" applyFill="1" applyBorder="1" applyAlignment="1">
      <alignment/>
    </xf>
    <xf numFmtId="3" fontId="5" fillId="3" borderId="35" xfId="0" applyNumberFormat="1" applyFont="1" applyFill="1" applyBorder="1" applyAlignment="1">
      <alignment/>
    </xf>
    <xf numFmtId="3" fontId="5" fillId="3" borderId="36" xfId="0" applyNumberFormat="1" applyFont="1" applyFill="1" applyBorder="1" applyAlignment="1">
      <alignment/>
    </xf>
    <xf numFmtId="10" fontId="5" fillId="3" borderId="1" xfId="0" applyNumberFormat="1" applyFont="1" applyFill="1" applyBorder="1" applyAlignment="1">
      <alignment horizontal="right" wrapText="1"/>
    </xf>
    <xf numFmtId="0" fontId="1" fillId="3" borderId="37" xfId="0" applyFont="1" applyFill="1" applyBorder="1" applyAlignment="1">
      <alignment/>
    </xf>
    <xf numFmtId="3" fontId="1" fillId="3" borderId="38" xfId="0" applyNumberFormat="1" applyFont="1" applyFill="1" applyBorder="1" applyAlignment="1">
      <alignment horizontal="right"/>
    </xf>
    <xf numFmtId="3" fontId="1" fillId="3" borderId="39" xfId="0" applyNumberFormat="1" applyFont="1" applyFill="1" applyBorder="1" applyAlignment="1">
      <alignment horizontal="right"/>
    </xf>
    <xf numFmtId="10" fontId="1" fillId="3" borderId="4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 quotePrefix="1">
      <alignment horizontal="right"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14" xfId="0" applyNumberFormat="1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 quotePrefix="1">
      <alignment horizontal="right"/>
    </xf>
    <xf numFmtId="0" fontId="1" fillId="3" borderId="9" xfId="0" applyFont="1" applyFill="1" applyBorder="1" applyAlignment="1">
      <alignment/>
    </xf>
    <xf numFmtId="3" fontId="1" fillId="3" borderId="14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 wrapText="1"/>
    </xf>
    <xf numFmtId="10" fontId="0" fillId="3" borderId="2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left" wrapText="1"/>
    </xf>
    <xf numFmtId="10" fontId="1" fillId="3" borderId="1" xfId="0" applyNumberFormat="1" applyFont="1" applyFill="1" applyBorder="1" applyAlignment="1">
      <alignment horizontal="right" wrapText="1"/>
    </xf>
    <xf numFmtId="3" fontId="0" fillId="3" borderId="14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0" fontId="0" fillId="3" borderId="41" xfId="0" applyFont="1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42" xfId="0" applyNumberFormat="1" applyFont="1" applyFill="1" applyBorder="1" applyAlignment="1">
      <alignment horizontal="right" wrapText="1"/>
    </xf>
    <xf numFmtId="3" fontId="0" fillId="3" borderId="7" xfId="0" applyNumberFormat="1" applyFont="1" applyFill="1" applyBorder="1" applyAlignment="1">
      <alignment horizontal="right" wrapText="1"/>
    </xf>
    <xf numFmtId="10" fontId="0" fillId="3" borderId="7" xfId="0" applyNumberFormat="1" applyFont="1" applyFill="1" applyBorder="1" applyAlignment="1">
      <alignment horizontal="right" wrapText="1"/>
    </xf>
    <xf numFmtId="0" fontId="0" fillId="3" borderId="41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right" wrapText="1"/>
    </xf>
    <xf numFmtId="0" fontId="0" fillId="3" borderId="7" xfId="0" applyFont="1" applyFill="1" applyBorder="1" applyAlignment="1">
      <alignment horizontal="left" wrapText="1"/>
    </xf>
    <xf numFmtId="3" fontId="0" fillId="3" borderId="42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10" fontId="0" fillId="3" borderId="7" xfId="0" applyNumberFormat="1" applyFont="1" applyFill="1" applyBorder="1" applyAlignment="1">
      <alignment horizontal="right"/>
    </xf>
    <xf numFmtId="0" fontId="0" fillId="3" borderId="18" xfId="0" applyFont="1" applyFill="1" applyBorder="1" applyAlignment="1">
      <alignment horizontal="left" wrapText="1"/>
    </xf>
    <xf numFmtId="3" fontId="0" fillId="3" borderId="16" xfId="0" applyNumberFormat="1" applyFont="1" applyFill="1" applyBorder="1" applyAlignment="1">
      <alignment horizontal="right" wrapText="1"/>
    </xf>
    <xf numFmtId="10" fontId="0" fillId="3" borderId="4" xfId="0" applyNumberFormat="1" applyFont="1" applyFill="1" applyBorder="1" applyAlignment="1">
      <alignment horizontal="right" wrapText="1"/>
    </xf>
    <xf numFmtId="3" fontId="0" fillId="3" borderId="16" xfId="0" applyNumberFormat="1" applyFont="1" applyFill="1" applyBorder="1" applyAlignment="1">
      <alignment horizontal="right"/>
    </xf>
    <xf numFmtId="0" fontId="0" fillId="3" borderId="43" xfId="0" applyFont="1" applyFill="1" applyBorder="1" applyAlignment="1">
      <alignment horizontal="left" wrapText="1"/>
    </xf>
    <xf numFmtId="3" fontId="0" fillId="3" borderId="44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10" fontId="1" fillId="2" borderId="1" xfId="0" applyNumberFormat="1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 quotePrefix="1">
      <alignment horizontal="right"/>
    </xf>
    <xf numFmtId="0" fontId="1" fillId="3" borderId="2" xfId="0" applyFont="1" applyFill="1" applyBorder="1" applyAlignment="1">
      <alignment horizontal="left" wrapText="1"/>
    </xf>
    <xf numFmtId="3" fontId="1" fillId="3" borderId="13" xfId="0" applyNumberFormat="1" applyFont="1" applyFill="1" applyBorder="1" applyAlignment="1">
      <alignment horizontal="right" wrapText="1"/>
    </xf>
    <xf numFmtId="0" fontId="0" fillId="3" borderId="19" xfId="0" applyFont="1" applyFill="1" applyBorder="1" applyAlignment="1">
      <alignment horizontal="left" wrapText="1"/>
    </xf>
    <xf numFmtId="3" fontId="0" fillId="3" borderId="15" xfId="0" applyNumberFormat="1" applyFont="1" applyFill="1" applyBorder="1" applyAlignment="1">
      <alignment horizontal="right" wrapText="1"/>
    </xf>
    <xf numFmtId="10" fontId="0" fillId="3" borderId="3" xfId="0" applyNumberFormat="1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/>
    </xf>
    <xf numFmtId="3" fontId="0" fillId="3" borderId="20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10" fontId="1" fillId="2" borderId="2" xfId="0" applyNumberFormat="1" applyFont="1" applyFill="1" applyBorder="1" applyAlignment="1">
      <alignment horizontal="right"/>
    </xf>
    <xf numFmtId="0" fontId="0" fillId="3" borderId="41" xfId="0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3" fontId="0" fillId="3" borderId="42" xfId="0" applyNumberFormat="1" applyFont="1" applyFill="1" applyBorder="1" applyAlignment="1">
      <alignment wrapText="1"/>
    </xf>
    <xf numFmtId="10" fontId="0" fillId="3" borderId="4" xfId="0" applyNumberFormat="1" applyFont="1" applyFill="1" applyBorder="1" applyAlignment="1">
      <alignment horizontal="right"/>
    </xf>
    <xf numFmtId="0" fontId="0" fillId="0" borderId="45" xfId="0" applyFont="1" applyBorder="1" applyAlignment="1">
      <alignment/>
    </xf>
    <xf numFmtId="3" fontId="0" fillId="3" borderId="14" xfId="0" applyNumberFormat="1" applyFont="1" applyFill="1" applyBorder="1" applyAlignment="1">
      <alignment wrapText="1"/>
    </xf>
    <xf numFmtId="10" fontId="0" fillId="3" borderId="5" xfId="0" applyNumberFormat="1" applyFont="1" applyFill="1" applyBorder="1" applyAlignment="1">
      <alignment horizontal="right" wrapText="1"/>
    </xf>
    <xf numFmtId="3" fontId="1" fillId="3" borderId="1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horizontal="right" wrapText="1"/>
    </xf>
    <xf numFmtId="10" fontId="1" fillId="2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/>
    </xf>
    <xf numFmtId="10" fontId="1" fillId="3" borderId="2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0" fontId="0" fillId="3" borderId="1" xfId="0" applyNumberFormat="1" applyFont="1" applyFill="1" applyBorder="1" applyAlignment="1">
      <alignment horizontal="right" wrapText="1"/>
    </xf>
    <xf numFmtId="0" fontId="0" fillId="3" borderId="18" xfId="0" applyFont="1" applyFill="1" applyBorder="1" applyAlignment="1">
      <alignment/>
    </xf>
    <xf numFmtId="10" fontId="0" fillId="3" borderId="17" xfId="0" applyNumberFormat="1" applyFont="1" applyFill="1" applyBorder="1" applyAlignment="1">
      <alignment horizontal="right"/>
    </xf>
    <xf numFmtId="0" fontId="0" fillId="3" borderId="43" xfId="0" applyFont="1" applyFill="1" applyBorder="1" applyAlignment="1">
      <alignment/>
    </xf>
    <xf numFmtId="10" fontId="1" fillId="3" borderId="4" xfId="0" applyNumberFormat="1" applyFont="1" applyFill="1" applyBorder="1" applyAlignment="1">
      <alignment horizontal="right"/>
    </xf>
    <xf numFmtId="0" fontId="0" fillId="3" borderId="19" xfId="0" applyFont="1" applyFill="1" applyBorder="1" applyAlignment="1">
      <alignment/>
    </xf>
    <xf numFmtId="3" fontId="0" fillId="3" borderId="41" xfId="0" applyNumberFormat="1" applyFont="1" applyFill="1" applyBorder="1" applyAlignment="1">
      <alignment horizontal="left"/>
    </xf>
    <xf numFmtId="3" fontId="0" fillId="3" borderId="7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42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0" fontId="0" fillId="5" borderId="4" xfId="0" applyNumberFormat="1" applyFont="1" applyFill="1" applyBorder="1" applyAlignment="1">
      <alignment horizontal="right"/>
    </xf>
    <xf numFmtId="3" fontId="0" fillId="3" borderId="17" xfId="0" applyNumberFormat="1" applyFont="1" applyFill="1" applyBorder="1" applyAlignment="1">
      <alignment/>
    </xf>
    <xf numFmtId="3" fontId="0" fillId="3" borderId="44" xfId="0" applyNumberFormat="1" applyFont="1" applyFill="1" applyBorder="1" applyAlignment="1">
      <alignment/>
    </xf>
    <xf numFmtId="10" fontId="0" fillId="5" borderId="17" xfId="0" applyNumberFormat="1" applyFont="1" applyFill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0" fontId="0" fillId="3" borderId="17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4" borderId="9" xfId="0" applyFont="1" applyFill="1" applyBorder="1" applyAlignment="1">
      <alignment horizontal="left" wrapText="1"/>
    </xf>
    <xf numFmtId="3" fontId="1" fillId="4" borderId="14" xfId="0" applyNumberFormat="1" applyFont="1" applyFill="1" applyBorder="1" applyAlignment="1">
      <alignment horizontal="right" wrapText="1"/>
    </xf>
    <xf numFmtId="0" fontId="0" fillId="4" borderId="18" xfId="0" applyFont="1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right" wrapText="1"/>
    </xf>
    <xf numFmtId="0" fontId="0" fillId="4" borderId="41" xfId="0" applyFont="1" applyFill="1" applyBorder="1" applyAlignment="1">
      <alignment horizontal="left" wrapText="1"/>
    </xf>
    <xf numFmtId="3" fontId="0" fillId="4" borderId="7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wrapText="1"/>
    </xf>
    <xf numFmtId="0" fontId="0" fillId="3" borderId="43" xfId="0" applyFont="1" applyFill="1" applyBorder="1" applyAlignment="1">
      <alignment wrapText="1"/>
    </xf>
    <xf numFmtId="3" fontId="0" fillId="3" borderId="17" xfId="0" applyNumberFormat="1" applyFont="1" applyFill="1" applyBorder="1" applyAlignment="1">
      <alignment wrapText="1"/>
    </xf>
    <xf numFmtId="10" fontId="0" fillId="3" borderId="17" xfId="0" applyNumberFormat="1" applyFont="1" applyFill="1" applyBorder="1" applyAlignment="1">
      <alignment horizontal="right" wrapText="1"/>
    </xf>
    <xf numFmtId="10" fontId="1" fillId="3" borderId="38" xfId="0" applyNumberFormat="1" applyFont="1" applyFill="1" applyBorder="1" applyAlignment="1">
      <alignment horizontal="right"/>
    </xf>
    <xf numFmtId="10" fontId="1" fillId="3" borderId="38" xfId="0" applyNumberFormat="1" applyFont="1" applyFill="1" applyBorder="1" applyAlignment="1">
      <alignment horizontal="right" wrapText="1"/>
    </xf>
    <xf numFmtId="0" fontId="1" fillId="3" borderId="37" xfId="0" applyFont="1" applyFill="1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2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0" fillId="6" borderId="14" xfId="0" applyNumberFormat="1" applyFont="1" applyFill="1" applyBorder="1" applyAlignment="1">
      <alignment horizontal="right" wrapText="1"/>
    </xf>
    <xf numFmtId="10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37" xfId="0" applyFont="1" applyBorder="1" applyAlignment="1">
      <alignment horizontal="left" wrapText="1"/>
    </xf>
    <xf numFmtId="3" fontId="1" fillId="0" borderId="38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wrapText="1"/>
    </xf>
    <xf numFmtId="3" fontId="1" fillId="2" borderId="14" xfId="0" applyNumberFormat="1" applyFont="1" applyFill="1" applyBorder="1" applyAlignment="1">
      <alignment wrapText="1"/>
    </xf>
    <xf numFmtId="10" fontId="1" fillId="2" borderId="1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0" fontId="1" fillId="3" borderId="37" xfId="0" applyFont="1" applyFill="1" applyBorder="1" applyAlignment="1">
      <alignment horizontal="left"/>
    </xf>
    <xf numFmtId="0" fontId="1" fillId="2" borderId="2" xfId="0" applyFont="1" applyFill="1" applyBorder="1" applyAlignment="1" quotePrefix="1">
      <alignment horizontal="right"/>
    </xf>
    <xf numFmtId="10" fontId="1" fillId="2" borderId="46" xfId="0" applyNumberFormat="1" applyFont="1" applyFill="1" applyBorder="1" applyAlignment="1">
      <alignment horizontal="right" wrapText="1"/>
    </xf>
    <xf numFmtId="0" fontId="0" fillId="3" borderId="6" xfId="0" applyFont="1" applyFill="1" applyBorder="1" applyAlignment="1" quotePrefix="1">
      <alignment horizontal="center"/>
    </xf>
    <xf numFmtId="3" fontId="1" fillId="3" borderId="15" xfId="0" applyNumberFormat="1" applyFont="1" applyFill="1" applyBorder="1" applyAlignment="1">
      <alignment horizontal="right" wrapText="1"/>
    </xf>
    <xf numFmtId="10" fontId="0" fillId="3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 quotePrefix="1">
      <alignment horizontal="right" wrapText="1"/>
    </xf>
    <xf numFmtId="10" fontId="1" fillId="3" borderId="1" xfId="0" applyNumberFormat="1" applyFont="1" applyFill="1" applyBorder="1" applyAlignment="1">
      <alignment/>
    </xf>
    <xf numFmtId="10" fontId="0" fillId="3" borderId="3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0" fontId="1" fillId="5" borderId="6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0" fontId="1" fillId="5" borderId="10" xfId="0" applyFont="1" applyFill="1" applyBorder="1" applyAlignment="1">
      <alignment horizontal="left" wrapText="1"/>
    </xf>
    <xf numFmtId="3" fontId="1" fillId="5" borderId="2" xfId="0" applyNumberFormat="1" applyFont="1" applyFill="1" applyBorder="1" applyAlignment="1">
      <alignment horizontal="right" wrapText="1"/>
    </xf>
    <xf numFmtId="0" fontId="1" fillId="5" borderId="5" xfId="0" applyFont="1" applyFill="1" applyBorder="1" applyAlignment="1">
      <alignment horizontal="right" wrapText="1"/>
    </xf>
    <xf numFmtId="0" fontId="1" fillId="5" borderId="5" xfId="0" applyFont="1" applyFill="1" applyBorder="1" applyAlignment="1">
      <alignment wrapText="1"/>
    </xf>
    <xf numFmtId="10" fontId="0" fillId="4" borderId="4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10" fontId="0" fillId="4" borderId="17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 horizontal="right"/>
    </xf>
    <xf numFmtId="10" fontId="0" fillId="3" borderId="7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10" fontId="0" fillId="3" borderId="17" xfId="0" applyNumberFormat="1" applyFont="1" applyFill="1" applyBorder="1" applyAlignment="1">
      <alignment/>
    </xf>
    <xf numFmtId="10" fontId="1" fillId="0" borderId="1" xfId="0" applyNumberFormat="1" applyFont="1" applyBorder="1" applyAlignment="1">
      <alignment wrapText="1"/>
    </xf>
    <xf numFmtId="3" fontId="1" fillId="3" borderId="38" xfId="0" applyNumberFormat="1" applyFont="1" applyFill="1" applyBorder="1" applyAlignment="1">
      <alignment horizontal="right" wrapText="1"/>
    </xf>
    <xf numFmtId="3" fontId="1" fillId="3" borderId="37" xfId="0" applyNumberFormat="1" applyFont="1" applyFill="1" applyBorder="1" applyAlignment="1">
      <alignment wrapText="1"/>
    </xf>
    <xf numFmtId="3" fontId="1" fillId="3" borderId="38" xfId="0" applyNumberFormat="1" applyFont="1" applyFill="1" applyBorder="1" applyAlignment="1">
      <alignment/>
    </xf>
    <xf numFmtId="10" fontId="1" fillId="3" borderId="38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" fillId="2" borderId="1" xfId="0" applyNumberFormat="1" applyFont="1" applyFill="1" applyBorder="1" applyAlignment="1" quotePrefix="1">
      <alignment horizontal="right"/>
    </xf>
    <xf numFmtId="1" fontId="1" fillId="2" borderId="1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 horizontal="left" wrapText="1"/>
    </xf>
    <xf numFmtId="3" fontId="1" fillId="2" borderId="46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 quotePrefix="1">
      <alignment horizontal="right"/>
    </xf>
    <xf numFmtId="3" fontId="1" fillId="0" borderId="9" xfId="0" applyNumberFormat="1" applyFont="1" applyBorder="1" applyAlignment="1">
      <alignment wrapText="1"/>
    </xf>
    <xf numFmtId="3" fontId="1" fillId="3" borderId="8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3" fontId="1" fillId="0" borderId="5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2" borderId="9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wrapText="1"/>
    </xf>
    <xf numFmtId="10" fontId="0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/>
    </xf>
    <xf numFmtId="10" fontId="0" fillId="0" borderId="3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49" fontId="0" fillId="0" borderId="2" xfId="0" applyNumberFormat="1" applyFont="1" applyBorder="1" applyAlignment="1">
      <alignment/>
    </xf>
    <xf numFmtId="0" fontId="1" fillId="0" borderId="37" xfId="0" applyFont="1" applyBorder="1" applyAlignment="1">
      <alignment wrapText="1"/>
    </xf>
    <xf numFmtId="3" fontId="1" fillId="0" borderId="38" xfId="0" applyNumberFormat="1" applyFont="1" applyBorder="1" applyAlignment="1">
      <alignment wrapText="1"/>
    </xf>
    <xf numFmtId="10" fontId="1" fillId="0" borderId="38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10" fontId="1" fillId="2" borderId="2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3" fontId="0" fillId="0" borderId="5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left" wrapText="1"/>
    </xf>
    <xf numFmtId="10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10" fontId="0" fillId="0" borderId="4" xfId="0" applyNumberFormat="1" applyFont="1" applyBorder="1" applyAlignment="1">
      <alignment wrapText="1"/>
    </xf>
    <xf numFmtId="3" fontId="0" fillId="0" borderId="16" xfId="0" applyNumberFormat="1" applyFont="1" applyBorder="1" applyAlignment="1">
      <alignment/>
    </xf>
    <xf numFmtId="10" fontId="1" fillId="3" borderId="2" xfId="0" applyNumberFormat="1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5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0" fillId="0" borderId="1" xfId="0" applyNumberFormat="1" applyFont="1" applyBorder="1" applyAlignment="1">
      <alignment/>
    </xf>
    <xf numFmtId="3" fontId="0" fillId="3" borderId="43" xfId="0" applyNumberFormat="1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10" fontId="1" fillId="3" borderId="1" xfId="0" applyNumberFormat="1" applyFont="1" applyFill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1" fontId="1" fillId="3" borderId="6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3" fontId="5" fillId="3" borderId="35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0" fillId="3" borderId="0" xfId="0" applyFont="1" applyFill="1" applyBorder="1" applyAlignment="1">
      <alignment horizontal="right"/>
    </xf>
    <xf numFmtId="0" fontId="0" fillId="0" borderId="48" xfId="0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3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0" fillId="3" borderId="22" xfId="0" applyFont="1" applyFill="1" applyBorder="1" applyAlignment="1">
      <alignment horizontal="center"/>
    </xf>
    <xf numFmtId="10" fontId="5" fillId="3" borderId="31" xfId="0" applyNumberFormat="1" applyFont="1" applyFill="1" applyBorder="1" applyAlignment="1">
      <alignment horizontal="right" wrapText="1"/>
    </xf>
    <xf numFmtId="3" fontId="1" fillId="3" borderId="29" xfId="0" applyNumberFormat="1" applyFont="1" applyFill="1" applyBorder="1" applyAlignment="1">
      <alignment horizontal="right"/>
    </xf>
    <xf numFmtId="10" fontId="1" fillId="3" borderId="49" xfId="0" applyNumberFormat="1" applyFont="1" applyFill="1" applyBorder="1" applyAlignment="1">
      <alignment horizontal="right" wrapText="1"/>
    </xf>
    <xf numFmtId="10" fontId="1" fillId="3" borderId="50" xfId="0" applyNumberFormat="1" applyFont="1" applyFill="1" applyBorder="1" applyAlignment="1">
      <alignment horizontal="right" wrapText="1"/>
    </xf>
    <xf numFmtId="10" fontId="1" fillId="3" borderId="51" xfId="0" applyNumberFormat="1" applyFont="1" applyFill="1" applyBorder="1" applyAlignment="1">
      <alignment horizontal="right" wrapText="1"/>
    </xf>
    <xf numFmtId="10" fontId="0" fillId="3" borderId="52" xfId="0" applyNumberFormat="1" applyFont="1" applyFill="1" applyBorder="1" applyAlignment="1">
      <alignment horizontal="right" wrapText="1"/>
    </xf>
    <xf numFmtId="10" fontId="0" fillId="3" borderId="51" xfId="0" applyNumberFormat="1" applyFont="1" applyFill="1" applyBorder="1" applyAlignment="1">
      <alignment horizontal="right" wrapText="1"/>
    </xf>
    <xf numFmtId="10" fontId="0" fillId="3" borderId="51" xfId="0" applyNumberFormat="1" applyFont="1" applyFill="1" applyBorder="1" applyAlignment="1">
      <alignment horizontal="right"/>
    </xf>
    <xf numFmtId="10" fontId="1" fillId="3" borderId="5" xfId="0" applyNumberFormat="1" applyFont="1" applyFill="1" applyBorder="1" applyAlignment="1">
      <alignment horizontal="right"/>
    </xf>
    <xf numFmtId="10" fontId="0" fillId="3" borderId="6" xfId="0" applyNumberFormat="1" applyFont="1" applyFill="1" applyBorder="1" applyAlignment="1">
      <alignment horizontal="right"/>
    </xf>
    <xf numFmtId="10" fontId="1" fillId="3" borderId="5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10" fontId="0" fillId="3" borderId="49" xfId="0" applyNumberFormat="1" applyFont="1" applyFill="1" applyBorder="1" applyAlignment="1">
      <alignment horizontal="right"/>
    </xf>
    <xf numFmtId="10" fontId="0" fillId="3" borderId="52" xfId="0" applyNumberFormat="1" applyFont="1" applyFill="1" applyBorder="1" applyAlignment="1">
      <alignment horizontal="right"/>
    </xf>
    <xf numFmtId="10" fontId="0" fillId="5" borderId="7" xfId="0" applyNumberFormat="1" applyFont="1" applyFill="1" applyBorder="1" applyAlignment="1">
      <alignment horizontal="right"/>
    </xf>
    <xf numFmtId="10" fontId="0" fillId="3" borderId="49" xfId="0" applyNumberFormat="1" applyFont="1" applyFill="1" applyBorder="1" applyAlignment="1">
      <alignment horizontal="right" wrapText="1"/>
    </xf>
    <xf numFmtId="10" fontId="0" fillId="3" borderId="53" xfId="0" applyNumberFormat="1" applyFont="1" applyFill="1" applyBorder="1" applyAlignment="1">
      <alignment horizontal="right"/>
    </xf>
    <xf numFmtId="3" fontId="0" fillId="3" borderId="19" xfId="0" applyNumberFormat="1" applyFont="1" applyFill="1" applyBorder="1" applyAlignment="1">
      <alignment horizontal="right"/>
    </xf>
    <xf numFmtId="10" fontId="1" fillId="3" borderId="7" xfId="0" applyNumberFormat="1" applyFont="1" applyFill="1" applyBorder="1" applyAlignment="1">
      <alignment horizontal="right"/>
    </xf>
    <xf numFmtId="10" fontId="0" fillId="3" borderId="54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wrapText="1"/>
    </xf>
    <xf numFmtId="10" fontId="0" fillId="3" borderId="5" xfId="0" applyNumberFormat="1" applyFont="1" applyFill="1" applyBorder="1" applyAlignment="1">
      <alignment/>
    </xf>
    <xf numFmtId="10" fontId="0" fillId="3" borderId="38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3" fontId="1" fillId="6" borderId="14" xfId="0" applyNumberFormat="1" applyFont="1" applyFill="1" applyBorder="1" applyAlignment="1">
      <alignment horizontal="right" wrapText="1"/>
    </xf>
    <xf numFmtId="0" fontId="1" fillId="0" borderId="38" xfId="0" applyFont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10" fontId="0" fillId="3" borderId="38" xfId="0" applyNumberFormat="1" applyFont="1" applyFill="1" applyBorder="1" applyAlignment="1">
      <alignment horizontal="right"/>
    </xf>
    <xf numFmtId="10" fontId="1" fillId="3" borderId="35" xfId="0" applyNumberFormat="1" applyFont="1" applyFill="1" applyBorder="1" applyAlignment="1">
      <alignment horizontal="right"/>
    </xf>
    <xf numFmtId="10" fontId="1" fillId="3" borderId="49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 horizontal="right" wrapText="1"/>
    </xf>
    <xf numFmtId="10" fontId="0" fillId="3" borderId="53" xfId="0" applyNumberFormat="1" applyFont="1" applyFill="1" applyBorder="1" applyAlignment="1">
      <alignment/>
    </xf>
    <xf numFmtId="10" fontId="1" fillId="5" borderId="1" xfId="0" applyNumberFormat="1" applyFont="1" applyFill="1" applyBorder="1" applyAlignment="1">
      <alignment horizontal="right" wrapText="1"/>
    </xf>
    <xf numFmtId="3" fontId="0" fillId="3" borderId="18" xfId="0" applyNumberFormat="1" applyFont="1" applyFill="1" applyBorder="1" applyAlignment="1">
      <alignment/>
    </xf>
    <xf numFmtId="3" fontId="0" fillId="3" borderId="19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0" fontId="1" fillId="3" borderId="5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left" wrapText="1"/>
    </xf>
    <xf numFmtId="0" fontId="1" fillId="3" borderId="5" xfId="0" applyNumberFormat="1" applyFont="1" applyFill="1" applyBorder="1" applyAlignment="1">
      <alignment/>
    </xf>
    <xf numFmtId="10" fontId="0" fillId="3" borderId="51" xfId="0" applyNumberFormat="1" applyFont="1" applyFill="1" applyBorder="1" applyAlignment="1">
      <alignment/>
    </xf>
    <xf numFmtId="10" fontId="0" fillId="3" borderId="49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10" fontId="0" fillId="3" borderId="53" xfId="0" applyNumberFormat="1" applyFont="1" applyFill="1" applyBorder="1" applyAlignment="1">
      <alignment horizontal="right" wrapText="1"/>
    </xf>
    <xf numFmtId="10" fontId="0" fillId="3" borderId="55" xfId="0" applyNumberFormat="1" applyFont="1" applyFill="1" applyBorder="1" applyAlignment="1">
      <alignment/>
    </xf>
    <xf numFmtId="3" fontId="1" fillId="3" borderId="39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left" wrapText="1"/>
    </xf>
    <xf numFmtId="3" fontId="1" fillId="3" borderId="9" xfId="0" applyNumberFormat="1" applyFont="1" applyFill="1" applyBorder="1" applyAlignment="1">
      <alignment horizontal="left" wrapText="1"/>
    </xf>
    <xf numFmtId="3" fontId="1" fillId="0" borderId="5" xfId="0" applyNumberFormat="1" applyFont="1" applyBorder="1" applyAlignment="1">
      <alignment wrapText="1"/>
    </xf>
    <xf numFmtId="0" fontId="0" fillId="0" borderId="43" xfId="0" applyFont="1" applyBorder="1" applyAlignment="1">
      <alignment wrapText="1"/>
    </xf>
    <xf numFmtId="49" fontId="1" fillId="3" borderId="6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wrapText="1"/>
    </xf>
    <xf numFmtId="10" fontId="1" fillId="0" borderId="4" xfId="0" applyNumberFormat="1" applyFont="1" applyBorder="1" applyAlignment="1">
      <alignment wrapText="1"/>
    </xf>
    <xf numFmtId="3" fontId="0" fillId="0" borderId="42" xfId="0" applyNumberFormat="1" applyFont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3" fontId="0" fillId="3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48" xfId="0" applyFont="1" applyBorder="1" applyAlignment="1">
      <alignment/>
    </xf>
    <xf numFmtId="10" fontId="0" fillId="5" borderId="3" xfId="0" applyNumberFormat="1" applyFont="1" applyFill="1" applyBorder="1" applyAlignment="1">
      <alignment horizontal="right"/>
    </xf>
    <xf numFmtId="10" fontId="0" fillId="3" borderId="6" xfId="0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 horizontal="left" wrapText="1"/>
    </xf>
    <xf numFmtId="3" fontId="0" fillId="4" borderId="42" xfId="0" applyNumberFormat="1" applyFont="1" applyFill="1" applyBorder="1" applyAlignment="1">
      <alignment horizontal="right"/>
    </xf>
    <xf numFmtId="3" fontId="0" fillId="3" borderId="20" xfId="0" applyNumberFormat="1" applyFont="1" applyFill="1" applyBorder="1" applyAlignment="1">
      <alignment/>
    </xf>
    <xf numFmtId="10" fontId="0" fillId="5" borderId="5" xfId="0" applyNumberFormat="1" applyFont="1" applyFill="1" applyBorder="1" applyAlignment="1">
      <alignment horizontal="right"/>
    </xf>
    <xf numFmtId="10" fontId="5" fillId="3" borderId="35" xfId="0" applyNumberFormat="1" applyFont="1" applyFill="1" applyBorder="1" applyAlignment="1">
      <alignment horizontal="right"/>
    </xf>
    <xf numFmtId="10" fontId="0" fillId="3" borderId="1" xfId="0" applyNumberFormat="1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0" fillId="5" borderId="3" xfId="0" applyFont="1" applyFill="1" applyBorder="1" applyAlignment="1">
      <alignment horizontal="left" wrapText="1"/>
    </xf>
    <xf numFmtId="3" fontId="0" fillId="5" borderId="3" xfId="0" applyNumberFormat="1" applyFont="1" applyFill="1" applyBorder="1" applyAlignment="1">
      <alignment horizontal="right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5"/>
  <sheetViews>
    <sheetView tabSelected="1" zoomScale="75" zoomScaleNormal="75" workbookViewId="0" topLeftCell="A1">
      <selection activeCell="C3" sqref="C3"/>
    </sheetView>
  </sheetViews>
  <sheetFormatPr defaultColWidth="9.00390625" defaultRowHeight="12.75"/>
  <cols>
    <col min="1" max="1" width="8.625" style="406" customWidth="1"/>
    <col min="2" max="2" width="8.625" style="118" customWidth="1"/>
    <col min="3" max="3" width="68.75390625" style="118" customWidth="1"/>
    <col min="4" max="4" width="17.75390625" style="12" customWidth="1"/>
    <col min="5" max="6" width="17.75390625" style="118" customWidth="1"/>
    <col min="7" max="7" width="10.875" style="118" customWidth="1"/>
    <col min="8" max="8" width="6.875" style="118" hidden="1" customWidth="1"/>
    <col min="11" max="12" width="10.375" style="0" customWidth="1"/>
    <col min="18" max="16384" width="9.125" style="119" customWidth="1"/>
  </cols>
  <sheetData>
    <row r="1" spans="1:7" ht="15" customHeight="1">
      <c r="A1" s="406" t="s">
        <v>294</v>
      </c>
      <c r="D1" s="118"/>
      <c r="F1" s="408" t="s">
        <v>236</v>
      </c>
      <c r="G1" s="409"/>
    </row>
    <row r="2" spans="4:7" ht="15">
      <c r="D2" s="118"/>
      <c r="F2" s="93" t="s">
        <v>203</v>
      </c>
      <c r="G2" s="409"/>
    </row>
    <row r="3" spans="2:7" ht="18">
      <c r="B3" s="410" t="s">
        <v>119</v>
      </c>
      <c r="C3" s="119"/>
      <c r="D3" s="119"/>
      <c r="E3" s="119"/>
      <c r="F3" s="408" t="s">
        <v>60</v>
      </c>
      <c r="G3" s="409"/>
    </row>
    <row r="4" spans="2:7" ht="15" customHeight="1">
      <c r="B4" s="119"/>
      <c r="C4" s="119"/>
      <c r="D4" s="119"/>
      <c r="E4" s="119"/>
      <c r="F4" s="408" t="s">
        <v>202</v>
      </c>
      <c r="G4" s="409"/>
    </row>
    <row r="5" spans="1:7" ht="15" customHeight="1" thickBot="1">
      <c r="A5" s="120"/>
      <c r="B5" s="121"/>
      <c r="C5" s="121"/>
      <c r="D5" s="121"/>
      <c r="E5" s="121"/>
      <c r="F5" s="411"/>
      <c r="G5" s="93" t="s">
        <v>98</v>
      </c>
    </row>
    <row r="6" spans="1:8" ht="21" customHeight="1" thickTop="1">
      <c r="A6" s="122"/>
      <c r="B6" s="123"/>
      <c r="C6" s="124" t="s">
        <v>162</v>
      </c>
      <c r="D6" s="497" t="s">
        <v>120</v>
      </c>
      <c r="E6" s="499" t="s">
        <v>152</v>
      </c>
      <c r="F6" s="496" t="s">
        <v>151</v>
      </c>
      <c r="G6" s="496" t="s">
        <v>121</v>
      </c>
      <c r="H6" s="412"/>
    </row>
    <row r="7" spans="1:8" ht="34.5" customHeight="1" thickBot="1">
      <c r="A7" s="125" t="s">
        <v>240</v>
      </c>
      <c r="B7" s="126" t="s">
        <v>163</v>
      </c>
      <c r="C7" s="127" t="s">
        <v>164</v>
      </c>
      <c r="D7" s="498"/>
      <c r="E7" s="500"/>
      <c r="F7" s="498"/>
      <c r="G7" s="498"/>
      <c r="H7" s="126" t="s">
        <v>165</v>
      </c>
    </row>
    <row r="8" spans="1:17" s="398" customFormat="1" ht="13.5" customHeight="1" thickBot="1" thickTop="1">
      <c r="A8" s="128">
        <v>1</v>
      </c>
      <c r="B8" s="128">
        <v>2</v>
      </c>
      <c r="C8" s="129">
        <v>3</v>
      </c>
      <c r="D8" s="130">
        <v>4</v>
      </c>
      <c r="E8" s="131">
        <v>5</v>
      </c>
      <c r="F8" s="132">
        <v>6</v>
      </c>
      <c r="G8" s="132">
        <v>7</v>
      </c>
      <c r="H8" s="52">
        <v>15</v>
      </c>
      <c r="I8"/>
      <c r="J8"/>
      <c r="K8"/>
      <c r="L8"/>
      <c r="M8"/>
      <c r="N8"/>
      <c r="O8"/>
      <c r="P8"/>
      <c r="Q8"/>
    </row>
    <row r="9" spans="1:8" ht="25.5" customHeight="1" thickBot="1" thickTop="1">
      <c r="A9" s="133"/>
      <c r="B9" s="134"/>
      <c r="C9" s="135" t="s">
        <v>104</v>
      </c>
      <c r="D9" s="136">
        <f>D11+D265</f>
        <v>661912811</v>
      </c>
      <c r="E9" s="137">
        <f>E11+E265</f>
        <v>689869990</v>
      </c>
      <c r="F9" s="137">
        <f>F11+F265</f>
        <v>664834601</v>
      </c>
      <c r="G9" s="413">
        <f aca="true" t="shared" si="0" ref="G9:G26">F9/E9</f>
        <v>0.963709989761984</v>
      </c>
      <c r="H9" s="414"/>
    </row>
    <row r="10" spans="1:8" ht="11.25" customHeight="1">
      <c r="A10" s="8"/>
      <c r="B10" s="12"/>
      <c r="C10" s="17" t="s">
        <v>241</v>
      </c>
      <c r="D10" s="138"/>
      <c r="E10" s="109"/>
      <c r="F10" s="106"/>
      <c r="G10" s="139"/>
      <c r="H10" s="106"/>
    </row>
    <row r="11" spans="1:8" ht="16.5" customHeight="1" thickBot="1">
      <c r="A11" s="140"/>
      <c r="B11" s="50"/>
      <c r="C11" s="141" t="s">
        <v>285</v>
      </c>
      <c r="D11" s="142">
        <f>D12+D171+D180+D213+D230</f>
        <v>424717841</v>
      </c>
      <c r="E11" s="143">
        <f>E12+E171+E180+E213+E230</f>
        <v>443962073</v>
      </c>
      <c r="F11" s="143">
        <f>F12+F171+F180+F213+F230</f>
        <v>418603306</v>
      </c>
      <c r="G11" s="144">
        <f t="shared" si="0"/>
        <v>0.9428807807193026</v>
      </c>
      <c r="H11" s="402"/>
    </row>
    <row r="12" spans="1:8" ht="18.75" customHeight="1" thickBot="1">
      <c r="A12" s="11"/>
      <c r="B12" s="6"/>
      <c r="C12" s="145" t="s">
        <v>286</v>
      </c>
      <c r="D12" s="146">
        <f>D13+D16+D37+D51+D91+D99+D118+D142+D156+D33+D48+D112</f>
        <v>288837491</v>
      </c>
      <c r="E12" s="147">
        <f>E13+E16+E37+E51+E91+E99+E118+E142+E156+E33+E48+E112</f>
        <v>292308013</v>
      </c>
      <c r="F12" s="147">
        <f>F13+F16+F37+F51+F91+F99+F118+F142+F156+F33+F48+F112</f>
        <v>266956410</v>
      </c>
      <c r="G12" s="148">
        <f t="shared" si="0"/>
        <v>0.9132709269930277</v>
      </c>
      <c r="H12" s="146"/>
    </row>
    <row r="13" spans="1:8" ht="18.75" customHeight="1" thickTop="1">
      <c r="A13" s="149" t="s">
        <v>302</v>
      </c>
      <c r="B13" s="150"/>
      <c r="C13" s="151" t="s">
        <v>301</v>
      </c>
      <c r="D13" s="152">
        <f>D14</f>
        <v>190</v>
      </c>
      <c r="E13" s="153">
        <f>E14</f>
        <v>190</v>
      </c>
      <c r="F13" s="152">
        <f>SUM(F14)</f>
        <v>190</v>
      </c>
      <c r="G13" s="154">
        <f t="shared" si="0"/>
        <v>1</v>
      </c>
      <c r="H13" s="154">
        <v>18</v>
      </c>
    </row>
    <row r="14" spans="1:8" ht="18.75" customHeight="1">
      <c r="A14" s="86"/>
      <c r="B14" s="155" t="s">
        <v>303</v>
      </c>
      <c r="C14" s="156" t="s">
        <v>242</v>
      </c>
      <c r="D14" s="7">
        <v>190</v>
      </c>
      <c r="E14" s="157">
        <f>SUM(E15)</f>
        <v>190</v>
      </c>
      <c r="F14" s="157">
        <f>SUM(F15)</f>
        <v>190</v>
      </c>
      <c r="G14" s="158">
        <f t="shared" si="0"/>
        <v>1</v>
      </c>
      <c r="H14" s="159">
        <v>18</v>
      </c>
    </row>
    <row r="15" spans="1:8" ht="18.75" customHeight="1">
      <c r="A15" s="11"/>
      <c r="B15" s="78"/>
      <c r="C15" s="43" t="s">
        <v>243</v>
      </c>
      <c r="D15" s="42">
        <v>190</v>
      </c>
      <c r="E15" s="160">
        <v>190</v>
      </c>
      <c r="F15" s="42">
        <v>190</v>
      </c>
      <c r="G15" s="161">
        <f t="shared" si="0"/>
        <v>1</v>
      </c>
      <c r="H15" s="161">
        <v>18</v>
      </c>
    </row>
    <row r="16" spans="1:8" ht="18.75" customHeight="1">
      <c r="A16" s="162">
        <v>700</v>
      </c>
      <c r="B16" s="163"/>
      <c r="C16" s="164" t="s">
        <v>307</v>
      </c>
      <c r="D16" s="152">
        <f>D17+D19</f>
        <v>44003000</v>
      </c>
      <c r="E16" s="152">
        <f>E17+E19</f>
        <v>46503000</v>
      </c>
      <c r="F16" s="152">
        <f>F17+F19</f>
        <v>30120647</v>
      </c>
      <c r="G16" s="154">
        <f t="shared" si="0"/>
        <v>0.6477140614584005</v>
      </c>
      <c r="H16" s="154">
        <v>15735174</v>
      </c>
    </row>
    <row r="17" spans="1:17" s="118" customFormat="1" ht="18.75" customHeight="1">
      <c r="A17" s="165"/>
      <c r="B17" s="55">
        <v>70001</v>
      </c>
      <c r="C17" s="166" t="s">
        <v>96</v>
      </c>
      <c r="D17" s="89">
        <f>D18</f>
        <v>40000</v>
      </c>
      <c r="E17" s="89">
        <f>E18</f>
        <v>40000</v>
      </c>
      <c r="F17" s="89">
        <f>F18</f>
        <v>6945</v>
      </c>
      <c r="G17" s="159">
        <f>F17/E17</f>
        <v>0.173625</v>
      </c>
      <c r="H17" s="167"/>
      <c r="I17"/>
      <c r="J17"/>
      <c r="K17"/>
      <c r="L17"/>
      <c r="M17"/>
      <c r="N17"/>
      <c r="O17"/>
      <c r="P17"/>
      <c r="Q17"/>
    </row>
    <row r="18" spans="1:17" s="118" customFormat="1" ht="24.75" customHeight="1">
      <c r="A18" s="165"/>
      <c r="B18" s="55"/>
      <c r="C18" s="76" t="s">
        <v>105</v>
      </c>
      <c r="D18" s="40">
        <v>40000</v>
      </c>
      <c r="E18" s="168">
        <v>40000</v>
      </c>
      <c r="F18" s="40">
        <v>6945</v>
      </c>
      <c r="G18" s="91">
        <f>F18/E18</f>
        <v>0.173625</v>
      </c>
      <c r="H18" s="167"/>
      <c r="I18"/>
      <c r="J18"/>
      <c r="K18"/>
      <c r="L18"/>
      <c r="M18"/>
      <c r="N18"/>
      <c r="O18"/>
      <c r="P18"/>
      <c r="Q18"/>
    </row>
    <row r="19" spans="1:8" ht="18.75" customHeight="1">
      <c r="A19" s="169"/>
      <c r="B19" s="46">
        <v>70005</v>
      </c>
      <c r="C19" s="80" t="s">
        <v>246</v>
      </c>
      <c r="D19" s="89">
        <f>D20+D21+D22+D23+D24+D25+D26+D27+D28+D29+D30+D31</f>
        <v>43963000</v>
      </c>
      <c r="E19" s="89">
        <f>E20+E21+E22+E23+E24+E25+E26+E27+E28+E29+E30+E31</f>
        <v>46463000</v>
      </c>
      <c r="F19" s="89">
        <f>F20+F21+F22+F23+F24+F25+F26+F27+F28+F29+F30+F31+F32</f>
        <v>30113702</v>
      </c>
      <c r="G19" s="158">
        <f t="shared" si="0"/>
        <v>0.6481222047650819</v>
      </c>
      <c r="H19" s="158">
        <v>15735174</v>
      </c>
    </row>
    <row r="20" spans="1:8" ht="18.75" customHeight="1">
      <c r="A20" s="169"/>
      <c r="B20" s="45"/>
      <c r="C20" s="105" t="s">
        <v>253</v>
      </c>
      <c r="D20" s="101">
        <v>11500000</v>
      </c>
      <c r="E20" s="170">
        <v>12000000</v>
      </c>
      <c r="F20" s="101">
        <v>11431718</v>
      </c>
      <c r="G20" s="48">
        <f t="shared" si="0"/>
        <v>0.9526431666666667</v>
      </c>
      <c r="H20" s="415">
        <v>5990200</v>
      </c>
    </row>
    <row r="21" spans="1:8" ht="18.75" customHeight="1">
      <c r="A21" s="169"/>
      <c r="B21" s="84"/>
      <c r="C21" s="171" t="s">
        <v>254</v>
      </c>
      <c r="D21" s="172">
        <v>8000</v>
      </c>
      <c r="E21" s="173">
        <v>8000</v>
      </c>
      <c r="F21" s="174">
        <v>4977</v>
      </c>
      <c r="G21" s="175">
        <f t="shared" si="0"/>
        <v>0.622125</v>
      </c>
      <c r="H21" s="416">
        <v>2396</v>
      </c>
    </row>
    <row r="22" spans="1:8" ht="18.75" customHeight="1">
      <c r="A22" s="169"/>
      <c r="B22" s="84"/>
      <c r="C22" s="171" t="s">
        <v>248</v>
      </c>
      <c r="D22" s="172">
        <v>2600000</v>
      </c>
      <c r="E22" s="173">
        <v>2600000</v>
      </c>
      <c r="F22" s="174">
        <v>2953025</v>
      </c>
      <c r="G22" s="175">
        <f t="shared" si="0"/>
        <v>1.135778846153846</v>
      </c>
      <c r="H22" s="417">
        <v>1135677</v>
      </c>
    </row>
    <row r="23" spans="1:8" ht="18.75" customHeight="1">
      <c r="A23" s="8"/>
      <c r="B23" s="84"/>
      <c r="C23" s="176" t="s">
        <v>250</v>
      </c>
      <c r="D23" s="174">
        <v>3100000</v>
      </c>
      <c r="E23" s="173">
        <v>3100000</v>
      </c>
      <c r="F23" s="174">
        <v>3737724</v>
      </c>
      <c r="G23" s="175">
        <f t="shared" si="0"/>
        <v>1.2057174193548388</v>
      </c>
      <c r="H23" s="418">
        <v>1592206</v>
      </c>
    </row>
    <row r="24" spans="1:8" ht="18.75" customHeight="1">
      <c r="A24" s="177"/>
      <c r="B24" s="84"/>
      <c r="C24" s="178" t="s">
        <v>92</v>
      </c>
      <c r="D24" s="179">
        <v>200000</v>
      </c>
      <c r="E24" s="488">
        <v>200000</v>
      </c>
      <c r="F24" s="172">
        <v>894106</v>
      </c>
      <c r="G24" s="182">
        <f t="shared" si="0"/>
        <v>4.47053</v>
      </c>
      <c r="H24" s="1">
        <v>69920</v>
      </c>
    </row>
    <row r="25" spans="1:8" ht="18.75" customHeight="1">
      <c r="A25" s="177" t="s">
        <v>294</v>
      </c>
      <c r="B25" s="84"/>
      <c r="C25" s="178" t="s">
        <v>251</v>
      </c>
      <c r="D25" s="173">
        <v>8000000</v>
      </c>
      <c r="E25" s="173">
        <v>8000000</v>
      </c>
      <c r="F25" s="172">
        <v>2507472</v>
      </c>
      <c r="G25" s="175">
        <f t="shared" si="0"/>
        <v>0.313434</v>
      </c>
      <c r="H25" s="95">
        <v>510862</v>
      </c>
    </row>
    <row r="26" spans="1:17" s="181" customFormat="1" ht="24.75" customHeight="1">
      <c r="A26" s="177"/>
      <c r="B26" s="84"/>
      <c r="C26" s="178" t="s">
        <v>166</v>
      </c>
      <c r="D26" s="173">
        <v>150000</v>
      </c>
      <c r="E26" s="179">
        <v>150000</v>
      </c>
      <c r="F26" s="174">
        <v>77375</v>
      </c>
      <c r="G26" s="175">
        <f t="shared" si="0"/>
        <v>0.5158333333333334</v>
      </c>
      <c r="H26" s="77">
        <v>92550</v>
      </c>
      <c r="I26"/>
      <c r="J26"/>
      <c r="K26"/>
      <c r="L26"/>
      <c r="M26"/>
      <c r="N26"/>
      <c r="O26"/>
      <c r="P26"/>
      <c r="Q26"/>
    </row>
    <row r="27" spans="1:17" s="181" customFormat="1" ht="18.75" customHeight="1">
      <c r="A27" s="177"/>
      <c r="B27" s="84"/>
      <c r="C27" s="176" t="s">
        <v>256</v>
      </c>
      <c r="D27" s="174">
        <v>200000</v>
      </c>
      <c r="E27" s="173">
        <v>200000</v>
      </c>
      <c r="F27" s="174"/>
      <c r="G27" s="175"/>
      <c r="H27" s="222"/>
      <c r="I27"/>
      <c r="J27"/>
      <c r="K27"/>
      <c r="L27"/>
      <c r="M27"/>
      <c r="N27"/>
      <c r="O27"/>
      <c r="P27"/>
      <c r="Q27"/>
    </row>
    <row r="28" spans="1:8" ht="18.75" customHeight="1">
      <c r="A28" s="177"/>
      <c r="B28" s="84"/>
      <c r="C28" s="176" t="s">
        <v>252</v>
      </c>
      <c r="D28" s="174">
        <v>6000000</v>
      </c>
      <c r="E28" s="173">
        <v>6000000</v>
      </c>
      <c r="F28" s="172">
        <v>2703176</v>
      </c>
      <c r="G28" s="175">
        <f>F28/E28</f>
        <v>0.45052933333333334</v>
      </c>
      <c r="H28" s="419"/>
    </row>
    <row r="29" spans="1:8" ht="18.75" customHeight="1">
      <c r="A29" s="177"/>
      <c r="B29" s="84"/>
      <c r="C29" s="183" t="s">
        <v>255</v>
      </c>
      <c r="D29" s="96">
        <v>12000000</v>
      </c>
      <c r="E29" s="184">
        <v>14000000</v>
      </c>
      <c r="F29" s="4">
        <v>5547175</v>
      </c>
      <c r="G29" s="185">
        <f>F29/E29</f>
        <v>0.3962267857142857</v>
      </c>
      <c r="H29" s="94">
        <v>689600</v>
      </c>
    </row>
    <row r="30" spans="1:8" ht="18.75" customHeight="1">
      <c r="A30" s="8"/>
      <c r="B30" s="84"/>
      <c r="C30" s="104" t="s">
        <v>300</v>
      </c>
      <c r="D30" s="4">
        <v>200000</v>
      </c>
      <c r="E30" s="186">
        <v>200000</v>
      </c>
      <c r="F30" s="172">
        <v>225492</v>
      </c>
      <c r="G30" s="185">
        <f>F30/E30</f>
        <v>1.12746</v>
      </c>
      <c r="H30" s="420"/>
    </row>
    <row r="31" spans="1:8" ht="18.75" customHeight="1">
      <c r="A31" s="8"/>
      <c r="B31" s="84"/>
      <c r="C31" s="176" t="s">
        <v>247</v>
      </c>
      <c r="D31" s="174">
        <v>5000</v>
      </c>
      <c r="E31" s="173">
        <v>5000</v>
      </c>
      <c r="F31" s="174">
        <v>16892</v>
      </c>
      <c r="G31" s="175">
        <f>F31/E31</f>
        <v>3.3784</v>
      </c>
      <c r="H31" s="91"/>
    </row>
    <row r="32" spans="1:17" s="181" customFormat="1" ht="18.75" customHeight="1">
      <c r="A32" s="11"/>
      <c r="B32" s="83"/>
      <c r="C32" s="187" t="s">
        <v>106</v>
      </c>
      <c r="D32" s="103"/>
      <c r="E32" s="188"/>
      <c r="F32" s="40">
        <v>14570</v>
      </c>
      <c r="G32" s="159"/>
      <c r="H32" s="91"/>
      <c r="I32"/>
      <c r="J32"/>
      <c r="K32"/>
      <c r="L32"/>
      <c r="M32"/>
      <c r="N32"/>
      <c r="O32"/>
      <c r="P32"/>
      <c r="Q32"/>
    </row>
    <row r="33" spans="1:17" s="193" customFormat="1" ht="18.75" customHeight="1">
      <c r="A33" s="189">
        <v>710</v>
      </c>
      <c r="B33" s="149"/>
      <c r="C33" s="190" t="s">
        <v>313</v>
      </c>
      <c r="D33" s="153">
        <f>SUM(D34)</f>
        <v>918000</v>
      </c>
      <c r="E33" s="153">
        <f>SUM(E34)</f>
        <v>918000</v>
      </c>
      <c r="F33" s="152">
        <f>SUM(F34)</f>
        <v>907937</v>
      </c>
      <c r="G33" s="191">
        <f aca="true" t="shared" si="1" ref="G33:G100">F33/E33</f>
        <v>0.9890381263616558</v>
      </c>
      <c r="H33" s="192"/>
      <c r="I33"/>
      <c r="J33"/>
      <c r="K33"/>
      <c r="L33"/>
      <c r="M33"/>
      <c r="N33"/>
      <c r="O33"/>
      <c r="P33"/>
      <c r="Q33"/>
    </row>
    <row r="34" spans="1:17" s="114" customFormat="1" ht="18.75" customHeight="1">
      <c r="A34" s="169"/>
      <c r="B34" s="194">
        <v>71035</v>
      </c>
      <c r="C34" s="195" t="s">
        <v>88</v>
      </c>
      <c r="D34" s="196">
        <f>SUM(D35:D36)</f>
        <v>918000</v>
      </c>
      <c r="E34" s="196">
        <f>SUM(E35:E36)</f>
        <v>918000</v>
      </c>
      <c r="F34" s="2">
        <f>SUM(F35:F36)</f>
        <v>907937</v>
      </c>
      <c r="G34" s="159">
        <f t="shared" si="1"/>
        <v>0.9890381263616558</v>
      </c>
      <c r="H34" s="421"/>
      <c r="I34"/>
      <c r="J34"/>
      <c r="K34"/>
      <c r="L34"/>
      <c r="M34"/>
      <c r="N34"/>
      <c r="O34"/>
      <c r="P34"/>
      <c r="Q34"/>
    </row>
    <row r="35" spans="1:8" ht="18.75" customHeight="1">
      <c r="A35" s="8"/>
      <c r="B35" s="84"/>
      <c r="C35" s="197" t="s">
        <v>167</v>
      </c>
      <c r="D35" s="101">
        <v>900000</v>
      </c>
      <c r="E35" s="198">
        <v>900000</v>
      </c>
      <c r="F35" s="101">
        <v>892455</v>
      </c>
      <c r="G35" s="422">
        <f t="shared" si="1"/>
        <v>0.9916166666666667</v>
      </c>
      <c r="H35" s="200"/>
    </row>
    <row r="36" spans="1:8" ht="18.75" customHeight="1">
      <c r="A36" s="8"/>
      <c r="B36" s="84"/>
      <c r="C36" s="107" t="s">
        <v>168</v>
      </c>
      <c r="D36" s="102">
        <v>18000</v>
      </c>
      <c r="E36" s="201">
        <v>18000</v>
      </c>
      <c r="F36" s="102">
        <v>15482</v>
      </c>
      <c r="G36" s="224">
        <f t="shared" si="1"/>
        <v>0.8601111111111112</v>
      </c>
      <c r="H36" s="200"/>
    </row>
    <row r="37" spans="1:17" s="180" customFormat="1" ht="18.75" customHeight="1">
      <c r="A37" s="202">
        <v>750</v>
      </c>
      <c r="B37" s="203"/>
      <c r="C37" s="204" t="s">
        <v>310</v>
      </c>
      <c r="D37" s="205">
        <f>D38</f>
        <v>496000</v>
      </c>
      <c r="E37" s="205">
        <f>E38</f>
        <v>496000</v>
      </c>
      <c r="F37" s="205">
        <f>F38+F46</f>
        <v>612233</v>
      </c>
      <c r="G37" s="206">
        <f t="shared" si="1"/>
        <v>1.2343407258064516</v>
      </c>
      <c r="H37" s="206"/>
      <c r="I37"/>
      <c r="J37"/>
      <c r="K37"/>
      <c r="L37"/>
      <c r="M37"/>
      <c r="N37"/>
      <c r="O37"/>
      <c r="P37"/>
      <c r="Q37"/>
    </row>
    <row r="38" spans="1:17" s="180" customFormat="1" ht="18.75" customHeight="1">
      <c r="A38" s="169"/>
      <c r="B38" s="46">
        <v>75023</v>
      </c>
      <c r="C38" s="54" t="s">
        <v>97</v>
      </c>
      <c r="D38" s="89">
        <f>D39+D40+D41+D42+D43+D44</f>
        <v>496000</v>
      </c>
      <c r="E38" s="89">
        <f>E39+E40+E41+E42+E43+E44</f>
        <v>496000</v>
      </c>
      <c r="F38" s="89">
        <f>F39+F40+F41+F42+F43+F44+F45</f>
        <v>592602</v>
      </c>
      <c r="G38" s="159">
        <f t="shared" si="1"/>
        <v>1.1947620967741936</v>
      </c>
      <c r="H38" s="159"/>
      <c r="I38"/>
      <c r="J38"/>
      <c r="K38"/>
      <c r="L38"/>
      <c r="M38"/>
      <c r="N38"/>
      <c r="O38"/>
      <c r="P38"/>
      <c r="Q38"/>
    </row>
    <row r="39" spans="1:8" ht="18.75" customHeight="1">
      <c r="A39" s="8"/>
      <c r="B39" s="84"/>
      <c r="C39" s="207" t="s">
        <v>169</v>
      </c>
      <c r="D39" s="174">
        <v>4000</v>
      </c>
      <c r="E39" s="173">
        <v>4000</v>
      </c>
      <c r="F39" s="96">
        <v>1636</v>
      </c>
      <c r="G39" s="175">
        <f t="shared" si="1"/>
        <v>0.409</v>
      </c>
      <c r="H39" s="418"/>
    </row>
    <row r="40" spans="1:8" ht="18.75" customHeight="1">
      <c r="A40" s="8"/>
      <c r="B40" s="84"/>
      <c r="C40" s="207" t="s">
        <v>270</v>
      </c>
      <c r="D40" s="174">
        <v>40000</v>
      </c>
      <c r="E40" s="173">
        <v>40000</v>
      </c>
      <c r="F40" s="174">
        <v>37624</v>
      </c>
      <c r="G40" s="175">
        <f t="shared" si="1"/>
        <v>0.9406</v>
      </c>
      <c r="H40" s="418"/>
    </row>
    <row r="41" spans="1:8" ht="20.25" customHeight="1">
      <c r="A41" s="8"/>
      <c r="B41" s="84"/>
      <c r="C41" s="207" t="s">
        <v>150</v>
      </c>
      <c r="D41" s="115">
        <v>70000</v>
      </c>
      <c r="E41" s="208">
        <v>70000</v>
      </c>
      <c r="F41" s="174">
        <v>35963</v>
      </c>
      <c r="G41" s="175">
        <f t="shared" si="1"/>
        <v>0.5137571428571429</v>
      </c>
      <c r="H41" s="418"/>
    </row>
    <row r="42" spans="1:8" ht="18.75" customHeight="1">
      <c r="A42" s="8"/>
      <c r="B42" s="84"/>
      <c r="C42" s="207" t="s">
        <v>170</v>
      </c>
      <c r="D42" s="209">
        <v>100000</v>
      </c>
      <c r="E42" s="210">
        <v>100000</v>
      </c>
      <c r="F42" s="174">
        <v>76451</v>
      </c>
      <c r="G42" s="175">
        <f t="shared" si="1"/>
        <v>0.76451</v>
      </c>
      <c r="H42" s="419"/>
    </row>
    <row r="43" spans="1:8" ht="18.75" customHeight="1">
      <c r="A43" s="8"/>
      <c r="B43" s="84"/>
      <c r="C43" s="207" t="s">
        <v>292</v>
      </c>
      <c r="D43" s="209">
        <v>270000</v>
      </c>
      <c r="E43" s="210">
        <v>270000</v>
      </c>
      <c r="F43" s="174">
        <v>350683</v>
      </c>
      <c r="G43" s="175">
        <f t="shared" si="1"/>
        <v>1.2988259259259258</v>
      </c>
      <c r="H43" s="418"/>
    </row>
    <row r="44" spans="1:17" s="212" customFormat="1" ht="45.75" customHeight="1">
      <c r="A44" s="8"/>
      <c r="B44" s="84"/>
      <c r="C44" s="207" t="s">
        <v>153</v>
      </c>
      <c r="D44" s="209">
        <v>12000</v>
      </c>
      <c r="E44" s="210">
        <v>12000</v>
      </c>
      <c r="F44" s="174">
        <v>10288</v>
      </c>
      <c r="G44" s="211">
        <f t="shared" si="1"/>
        <v>0.8573333333333333</v>
      </c>
      <c r="H44" s="185"/>
      <c r="I44"/>
      <c r="J44"/>
      <c r="K44"/>
      <c r="L44"/>
      <c r="M44"/>
      <c r="N44"/>
      <c r="O44"/>
      <c r="P44"/>
      <c r="Q44"/>
    </row>
    <row r="45" spans="1:8" ht="19.5" customHeight="1">
      <c r="A45" s="8"/>
      <c r="B45" s="83"/>
      <c r="C45" s="187" t="s">
        <v>217</v>
      </c>
      <c r="D45" s="117"/>
      <c r="E45" s="213"/>
      <c r="F45" s="40">
        <v>79957</v>
      </c>
      <c r="G45" s="91"/>
      <c r="H45" s="214"/>
    </row>
    <row r="46" spans="1:17" s="114" customFormat="1" ht="18.75" customHeight="1">
      <c r="A46" s="169"/>
      <c r="B46" s="155">
        <v>75095</v>
      </c>
      <c r="C46" s="166" t="s">
        <v>242</v>
      </c>
      <c r="D46" s="215"/>
      <c r="E46" s="216"/>
      <c r="F46" s="89">
        <f>F47</f>
        <v>19631</v>
      </c>
      <c r="G46" s="159"/>
      <c r="H46" s="423"/>
      <c r="I46"/>
      <c r="J46"/>
      <c r="K46"/>
      <c r="L46"/>
      <c r="M46"/>
      <c r="N46"/>
      <c r="O46"/>
      <c r="P46"/>
      <c r="Q46"/>
    </row>
    <row r="47" spans="1:8" ht="18.75" customHeight="1">
      <c r="A47" s="11"/>
      <c r="B47" s="83"/>
      <c r="C47" s="187" t="s">
        <v>106</v>
      </c>
      <c r="D47" s="117"/>
      <c r="E47" s="213"/>
      <c r="F47" s="40">
        <v>19631</v>
      </c>
      <c r="G47" s="91"/>
      <c r="H47" s="214"/>
    </row>
    <row r="48" spans="1:17" s="193" customFormat="1" ht="18.75" customHeight="1">
      <c r="A48" s="189">
        <v>754</v>
      </c>
      <c r="B48" s="149"/>
      <c r="C48" s="151" t="s">
        <v>314</v>
      </c>
      <c r="D48" s="152">
        <f>D49</f>
        <v>680000</v>
      </c>
      <c r="E48" s="152">
        <f>E49</f>
        <v>680000</v>
      </c>
      <c r="F48" s="152">
        <f>F49</f>
        <v>518631</v>
      </c>
      <c r="G48" s="191">
        <f t="shared" si="1"/>
        <v>0.7626926470588236</v>
      </c>
      <c r="H48" s="424"/>
      <c r="I48"/>
      <c r="J48"/>
      <c r="K48"/>
      <c r="L48"/>
      <c r="M48"/>
      <c r="N48"/>
      <c r="O48"/>
      <c r="P48"/>
      <c r="Q48"/>
    </row>
    <row r="49" spans="1:17" s="114" customFormat="1" ht="18.75" customHeight="1">
      <c r="A49" s="86"/>
      <c r="B49" s="155">
        <v>75416</v>
      </c>
      <c r="C49" s="54" t="s">
        <v>89</v>
      </c>
      <c r="D49" s="89">
        <v>680000</v>
      </c>
      <c r="E49" s="217">
        <f>SUM(E50)</f>
        <v>680000</v>
      </c>
      <c r="F49" s="7">
        <f>SUM(F50)</f>
        <v>518631</v>
      </c>
      <c r="G49" s="159">
        <f t="shared" si="1"/>
        <v>0.7626926470588236</v>
      </c>
      <c r="H49" s="421"/>
      <c r="I49"/>
      <c r="J49"/>
      <c r="K49"/>
      <c r="L49"/>
      <c r="M49"/>
      <c r="N49"/>
      <c r="O49"/>
      <c r="P49"/>
      <c r="Q49"/>
    </row>
    <row r="50" spans="1:8" ht="18.75" customHeight="1">
      <c r="A50" s="11"/>
      <c r="B50" s="83"/>
      <c r="C50" s="18" t="s">
        <v>271</v>
      </c>
      <c r="D50" s="40">
        <v>680000</v>
      </c>
      <c r="E50" s="168">
        <v>680000</v>
      </c>
      <c r="F50" s="14">
        <v>518631</v>
      </c>
      <c r="G50" s="91">
        <f t="shared" si="1"/>
        <v>0.7626926470588236</v>
      </c>
      <c r="H50" s="200"/>
    </row>
    <row r="51" spans="1:8" ht="28.5" customHeight="1">
      <c r="A51" s="189">
        <v>756</v>
      </c>
      <c r="B51" s="150"/>
      <c r="C51" s="164" t="s">
        <v>171</v>
      </c>
      <c r="D51" s="152">
        <f>D52+D55+D58+D65+D76+D84+D87</f>
        <v>220786291</v>
      </c>
      <c r="E51" s="152">
        <f>E52+E55+E58+E65+E76+E84+E87</f>
        <v>224106813</v>
      </c>
      <c r="F51" s="152">
        <f>F52+F55+F58+F65+F76+F84+F87</f>
        <v>218436538</v>
      </c>
      <c r="G51" s="191">
        <f t="shared" si="1"/>
        <v>0.9746983372611702</v>
      </c>
      <c r="H51" s="218"/>
    </row>
    <row r="52" spans="1:17" s="181" customFormat="1" ht="18.75" customHeight="1">
      <c r="A52" s="86"/>
      <c r="B52" s="219">
        <v>75601</v>
      </c>
      <c r="C52" s="80" t="s">
        <v>309</v>
      </c>
      <c r="D52" s="2">
        <f>D53+D54</f>
        <v>2080000</v>
      </c>
      <c r="E52" s="2">
        <f>E53+E54</f>
        <v>2080000</v>
      </c>
      <c r="F52" s="2">
        <f>F53+F54</f>
        <v>1661717</v>
      </c>
      <c r="G52" s="158">
        <f t="shared" si="1"/>
        <v>0.7989024038461539</v>
      </c>
      <c r="H52" s="220"/>
      <c r="I52"/>
      <c r="J52"/>
      <c r="K52"/>
      <c r="L52"/>
      <c r="M52"/>
      <c r="N52"/>
      <c r="O52"/>
      <c r="P52"/>
      <c r="Q52"/>
    </row>
    <row r="53" spans="1:8" ht="26.25" customHeight="1">
      <c r="A53" s="8"/>
      <c r="B53" s="84"/>
      <c r="C53" s="104" t="s">
        <v>172</v>
      </c>
      <c r="D53" s="96">
        <v>2000000</v>
      </c>
      <c r="E53" s="186">
        <v>2000000</v>
      </c>
      <c r="F53" s="4">
        <v>1560452</v>
      </c>
      <c r="G53" s="185">
        <f t="shared" si="1"/>
        <v>0.780226</v>
      </c>
      <c r="H53" s="200"/>
    </row>
    <row r="54" spans="1:8" ht="18.75" customHeight="1">
      <c r="A54" s="8"/>
      <c r="B54" s="83"/>
      <c r="C54" s="18" t="s">
        <v>173</v>
      </c>
      <c r="D54" s="40">
        <v>80000</v>
      </c>
      <c r="E54" s="69">
        <v>80000</v>
      </c>
      <c r="F54" s="14">
        <v>101265</v>
      </c>
      <c r="G54" s="91">
        <f>F54/E54</f>
        <v>1.2658125</v>
      </c>
      <c r="H54" s="422"/>
    </row>
    <row r="55" spans="1:8" ht="18.75" customHeight="1">
      <c r="A55" s="169"/>
      <c r="B55" s="221">
        <v>75605</v>
      </c>
      <c r="C55" s="54" t="s">
        <v>99</v>
      </c>
      <c r="D55" s="89">
        <f>D56+D57</f>
        <v>300000</v>
      </c>
      <c r="E55" s="217">
        <f>E56+E57</f>
        <v>300000</v>
      </c>
      <c r="F55" s="89">
        <f>F56+F57</f>
        <v>550000</v>
      </c>
      <c r="G55" s="167">
        <f t="shared" si="1"/>
        <v>1.8333333333333333</v>
      </c>
      <c r="H55" s="220"/>
    </row>
    <row r="56" spans="1:8" ht="18" customHeight="1">
      <c r="A56" s="169"/>
      <c r="B56" s="84"/>
      <c r="C56" s="207" t="s">
        <v>290</v>
      </c>
      <c r="D56" s="174">
        <v>150000</v>
      </c>
      <c r="E56" s="173">
        <v>150000</v>
      </c>
      <c r="F56" s="174">
        <v>400000</v>
      </c>
      <c r="G56" s="199">
        <f t="shared" si="1"/>
        <v>2.6666666666666665</v>
      </c>
      <c r="H56" s="418"/>
    </row>
    <row r="57" spans="1:8" ht="18" customHeight="1">
      <c r="A57" s="169"/>
      <c r="B57" s="83"/>
      <c r="C57" s="18" t="s">
        <v>291</v>
      </c>
      <c r="D57" s="40">
        <v>150000</v>
      </c>
      <c r="E57" s="168">
        <v>150000</v>
      </c>
      <c r="F57" s="40">
        <v>150000</v>
      </c>
      <c r="G57" s="222">
        <f t="shared" si="1"/>
        <v>1</v>
      </c>
      <c r="H57" s="418"/>
    </row>
    <row r="58" spans="1:8" ht="39.75" customHeight="1">
      <c r="A58" s="169"/>
      <c r="B58" s="46">
        <v>75615</v>
      </c>
      <c r="C58" s="166" t="s">
        <v>174</v>
      </c>
      <c r="D58" s="89">
        <f>D59+D60+D61+D62+D63+D64</f>
        <v>66920500</v>
      </c>
      <c r="E58" s="89">
        <f>E59+E60+E61+E62+E63+E64</f>
        <v>66920500</v>
      </c>
      <c r="F58" s="89">
        <f>F59+F60+F61+F62+F63+F64</f>
        <v>69151043</v>
      </c>
      <c r="G58" s="167">
        <f t="shared" si="1"/>
        <v>1.0333312363177203</v>
      </c>
      <c r="H58" s="167"/>
    </row>
    <row r="59" spans="1:8" ht="18" customHeight="1">
      <c r="A59" s="169"/>
      <c r="B59" s="84"/>
      <c r="C59" s="223" t="s">
        <v>175</v>
      </c>
      <c r="D59" s="174">
        <v>61000000</v>
      </c>
      <c r="E59" s="173">
        <v>61000000</v>
      </c>
      <c r="F59" s="174">
        <v>62937580</v>
      </c>
      <c r="G59" s="175">
        <f t="shared" si="1"/>
        <v>1.031763606557377</v>
      </c>
      <c r="H59" s="418"/>
    </row>
    <row r="60" spans="1:8" ht="18" customHeight="1">
      <c r="A60" s="221"/>
      <c r="B60" s="83"/>
      <c r="C60" s="225" t="s">
        <v>176</v>
      </c>
      <c r="D60" s="103">
        <v>8000</v>
      </c>
      <c r="E60" s="188">
        <v>8000</v>
      </c>
      <c r="F60" s="103">
        <v>8774</v>
      </c>
      <c r="G60" s="224">
        <f t="shared" si="1"/>
        <v>1.09675</v>
      </c>
      <c r="H60" s="419"/>
    </row>
    <row r="61" spans="1:17" s="181" customFormat="1" ht="18.75" customHeight="1">
      <c r="A61" s="169"/>
      <c r="B61" s="84"/>
      <c r="C61" s="223" t="s">
        <v>177</v>
      </c>
      <c r="D61" s="96">
        <v>12500</v>
      </c>
      <c r="E61" s="184">
        <v>12500</v>
      </c>
      <c r="F61" s="96">
        <v>12886</v>
      </c>
      <c r="G61" s="211">
        <f t="shared" si="1"/>
        <v>1.03088</v>
      </c>
      <c r="H61" s="222"/>
      <c r="I61"/>
      <c r="J61"/>
      <c r="K61"/>
      <c r="L61"/>
      <c r="M61"/>
      <c r="N61"/>
      <c r="O61"/>
      <c r="P61"/>
      <c r="Q61"/>
    </row>
    <row r="62" spans="1:17" s="181" customFormat="1" ht="18.75" customHeight="1">
      <c r="A62" s="169"/>
      <c r="B62" s="84"/>
      <c r="C62" s="171" t="s">
        <v>178</v>
      </c>
      <c r="D62" s="174">
        <v>2400000</v>
      </c>
      <c r="E62" s="173">
        <v>2400000</v>
      </c>
      <c r="F62" s="174">
        <v>3088533</v>
      </c>
      <c r="G62" s="175">
        <f t="shared" si="1"/>
        <v>1.28688875</v>
      </c>
      <c r="H62" s="222"/>
      <c r="I62"/>
      <c r="J62"/>
      <c r="K62"/>
      <c r="L62"/>
      <c r="M62"/>
      <c r="N62"/>
      <c r="O62"/>
      <c r="P62"/>
      <c r="Q62"/>
    </row>
    <row r="63" spans="1:8" ht="18.75" customHeight="1">
      <c r="A63" s="169"/>
      <c r="B63" s="84"/>
      <c r="C63" s="223" t="s">
        <v>179</v>
      </c>
      <c r="D63" s="96">
        <v>1500000</v>
      </c>
      <c r="E63" s="184">
        <v>1500000</v>
      </c>
      <c r="F63" s="96">
        <v>1548625</v>
      </c>
      <c r="G63" s="211">
        <f t="shared" si="1"/>
        <v>1.0324166666666668</v>
      </c>
      <c r="H63" s="419"/>
    </row>
    <row r="64" spans="1:8" ht="18.75" customHeight="1">
      <c r="A64" s="169"/>
      <c r="B64" s="83"/>
      <c r="C64" s="225" t="s">
        <v>180</v>
      </c>
      <c r="D64" s="103">
        <v>2000000</v>
      </c>
      <c r="E64" s="188">
        <v>2000000</v>
      </c>
      <c r="F64" s="103">
        <v>1554645</v>
      </c>
      <c r="G64" s="222">
        <f t="shared" si="1"/>
        <v>0.7773225</v>
      </c>
      <c r="H64" s="419"/>
    </row>
    <row r="65" spans="1:8" ht="38.25" customHeight="1">
      <c r="A65" s="169"/>
      <c r="B65" s="46">
        <v>75616</v>
      </c>
      <c r="C65" s="166" t="s">
        <v>181</v>
      </c>
      <c r="D65" s="7">
        <f>D66+D67+D68+D69+D70+D71+D72+D73+D74+D75</f>
        <v>25686800</v>
      </c>
      <c r="E65" s="157">
        <f>E66+E67+E68+E69+E70+E71+E72+E73+E74+E75</f>
        <v>25306800</v>
      </c>
      <c r="F65" s="157">
        <f>F66+F67+F68+F69+F70+F71+F72+F73+F74+F75</f>
        <v>26539444</v>
      </c>
      <c r="G65" s="226">
        <f t="shared" si="1"/>
        <v>1.0487080152370114</v>
      </c>
      <c r="H65" s="159"/>
    </row>
    <row r="66" spans="1:8" ht="18.75" customHeight="1">
      <c r="A66" s="8"/>
      <c r="B66" s="45"/>
      <c r="C66" s="227" t="s">
        <v>175</v>
      </c>
      <c r="D66" s="3">
        <v>8600000</v>
      </c>
      <c r="E66" s="3">
        <v>8600000</v>
      </c>
      <c r="F66" s="3">
        <v>9697611</v>
      </c>
      <c r="G66" s="199">
        <f t="shared" si="1"/>
        <v>1.1276291860465115</v>
      </c>
      <c r="H66" s="425"/>
    </row>
    <row r="67" spans="1:8" ht="18.75" customHeight="1">
      <c r="A67" s="8"/>
      <c r="B67" s="84"/>
      <c r="C67" s="171" t="s">
        <v>176</v>
      </c>
      <c r="D67" s="172">
        <v>470000</v>
      </c>
      <c r="E67" s="172">
        <v>470000</v>
      </c>
      <c r="F67" s="172">
        <v>463933</v>
      </c>
      <c r="G67" s="182">
        <f t="shared" si="1"/>
        <v>0.9870914893617021</v>
      </c>
      <c r="H67" s="426"/>
    </row>
    <row r="68" spans="1:8" ht="18.75" customHeight="1">
      <c r="A68" s="8"/>
      <c r="B68" s="84"/>
      <c r="C68" s="228" t="s">
        <v>177</v>
      </c>
      <c r="D68" s="172">
        <v>1800</v>
      </c>
      <c r="E68" s="172">
        <v>1800</v>
      </c>
      <c r="F68" s="172">
        <v>1751</v>
      </c>
      <c r="G68" s="182">
        <f t="shared" si="1"/>
        <v>0.9727777777777777</v>
      </c>
      <c r="H68" s="426"/>
    </row>
    <row r="69" spans="1:8" ht="18.75" customHeight="1">
      <c r="A69" s="8"/>
      <c r="B69" s="84"/>
      <c r="C69" s="223" t="s">
        <v>178</v>
      </c>
      <c r="D69" s="172">
        <v>2100000</v>
      </c>
      <c r="E69" s="172">
        <v>2100000</v>
      </c>
      <c r="F69" s="172">
        <v>2448390</v>
      </c>
      <c r="G69" s="182">
        <f t="shared" si="1"/>
        <v>1.1659</v>
      </c>
      <c r="H69" s="426"/>
    </row>
    <row r="70" spans="1:8" ht="18.75" customHeight="1">
      <c r="A70" s="8"/>
      <c r="B70" s="84"/>
      <c r="C70" s="223" t="s">
        <v>182</v>
      </c>
      <c r="D70" s="4">
        <v>2800000</v>
      </c>
      <c r="E70" s="4">
        <v>2800000</v>
      </c>
      <c r="F70" s="4">
        <v>2717744</v>
      </c>
      <c r="G70" s="211">
        <f t="shared" si="1"/>
        <v>0.9706228571428571</v>
      </c>
      <c r="H70" s="426"/>
    </row>
    <row r="71" spans="1:8" ht="18.75" customHeight="1">
      <c r="A71" s="8"/>
      <c r="B71" s="84"/>
      <c r="C71" s="171" t="s">
        <v>183</v>
      </c>
      <c r="D71" s="172">
        <v>215000</v>
      </c>
      <c r="E71" s="172">
        <v>215000</v>
      </c>
      <c r="F71" s="172">
        <v>217471</v>
      </c>
      <c r="G71" s="182">
        <f t="shared" si="1"/>
        <v>1.011493023255814</v>
      </c>
      <c r="H71" s="200"/>
    </row>
    <row r="72" spans="1:8" ht="18.75" customHeight="1">
      <c r="A72" s="8"/>
      <c r="B72" s="84"/>
      <c r="C72" s="171" t="s">
        <v>184</v>
      </c>
      <c r="D72" s="229">
        <v>2000000</v>
      </c>
      <c r="E72" s="229">
        <v>2000000</v>
      </c>
      <c r="F72" s="172">
        <v>2157976</v>
      </c>
      <c r="G72" s="182">
        <f t="shared" si="1"/>
        <v>1.078988</v>
      </c>
      <c r="H72" s="91"/>
    </row>
    <row r="73" spans="1:8" ht="18.75" customHeight="1">
      <c r="A73" s="8"/>
      <c r="B73" s="84"/>
      <c r="C73" s="223" t="s">
        <v>185</v>
      </c>
      <c r="D73" s="230">
        <v>400000</v>
      </c>
      <c r="E73" s="231">
        <v>20000</v>
      </c>
      <c r="F73" s="4">
        <v>12393</v>
      </c>
      <c r="G73" s="211">
        <f t="shared" si="1"/>
        <v>0.61965</v>
      </c>
      <c r="H73" s="200"/>
    </row>
    <row r="74" spans="1:8" ht="18.75" customHeight="1">
      <c r="A74" s="8"/>
      <c r="B74" s="84"/>
      <c r="C74" s="171" t="s">
        <v>179</v>
      </c>
      <c r="D74" s="229">
        <v>7100000</v>
      </c>
      <c r="E74" s="232">
        <v>7100000</v>
      </c>
      <c r="F74" s="172">
        <v>7391589</v>
      </c>
      <c r="G74" s="182">
        <f t="shared" si="1"/>
        <v>1.0410688732394366</v>
      </c>
      <c r="H74" s="420"/>
    </row>
    <row r="75" spans="1:8" ht="18.75" customHeight="1">
      <c r="A75" s="169"/>
      <c r="B75" s="6"/>
      <c r="C75" s="41" t="s">
        <v>180</v>
      </c>
      <c r="D75" s="233">
        <v>2000000</v>
      </c>
      <c r="E75" s="234">
        <v>2000000</v>
      </c>
      <c r="F75" s="14">
        <v>1430586</v>
      </c>
      <c r="G75" s="91">
        <f t="shared" si="1"/>
        <v>0.715293</v>
      </c>
      <c r="H75" s="420"/>
    </row>
    <row r="76" spans="1:8" ht="28.5" customHeight="1">
      <c r="A76" s="169"/>
      <c r="B76" s="46">
        <v>75618</v>
      </c>
      <c r="C76" s="80" t="s">
        <v>91</v>
      </c>
      <c r="D76" s="59">
        <f>D77+D78+D80+D83</f>
        <v>8520000</v>
      </c>
      <c r="E76" s="59">
        <f>E77+E78++E79+E80+E83</f>
        <v>13305000</v>
      </c>
      <c r="F76" s="59">
        <f>F77+F78+F79+F80+F81+F82+F83</f>
        <v>11093345</v>
      </c>
      <c r="G76" s="220">
        <f t="shared" si="1"/>
        <v>0.8337726418639609</v>
      </c>
      <c r="H76" s="159"/>
    </row>
    <row r="77" spans="1:17" s="181" customFormat="1" ht="19.5" customHeight="1">
      <c r="A77" s="8"/>
      <c r="B77" s="45"/>
      <c r="C77" s="227" t="s">
        <v>186</v>
      </c>
      <c r="D77" s="97">
        <v>8400000</v>
      </c>
      <c r="E77" s="98">
        <v>8400000</v>
      </c>
      <c r="F77" s="3">
        <v>5716462</v>
      </c>
      <c r="G77" s="485">
        <f t="shared" si="1"/>
        <v>0.6805311904761905</v>
      </c>
      <c r="H77" s="90"/>
      <c r="I77"/>
      <c r="J77"/>
      <c r="K77"/>
      <c r="L77"/>
      <c r="M77"/>
      <c r="N77"/>
      <c r="O77"/>
      <c r="P77"/>
      <c r="Q77"/>
    </row>
    <row r="78" spans="1:17" s="484" customFormat="1" ht="16.5" customHeight="1">
      <c r="A78" s="8"/>
      <c r="B78" s="84"/>
      <c r="C78" s="223" t="s">
        <v>187</v>
      </c>
      <c r="D78" s="230"/>
      <c r="E78" s="230">
        <v>500000</v>
      </c>
      <c r="F78" s="4">
        <v>486771</v>
      </c>
      <c r="G78" s="235">
        <f t="shared" si="1"/>
        <v>0.973542</v>
      </c>
      <c r="H78" s="422"/>
      <c r="I78"/>
      <c r="J78"/>
      <c r="K78"/>
      <c r="L78"/>
      <c r="M78"/>
      <c r="N78"/>
      <c r="O78"/>
      <c r="P78"/>
      <c r="Q78"/>
    </row>
    <row r="79" spans="1:8" ht="16.5" customHeight="1">
      <c r="A79" s="8"/>
      <c r="B79" s="84"/>
      <c r="C79" s="223" t="s">
        <v>293</v>
      </c>
      <c r="D79" s="230"/>
      <c r="E79" s="231">
        <v>4285000</v>
      </c>
      <c r="F79" s="4">
        <v>4651516</v>
      </c>
      <c r="G79" s="235">
        <f t="shared" si="1"/>
        <v>1.0855346557759626</v>
      </c>
      <c r="H79" s="200"/>
    </row>
    <row r="80" spans="1:8" ht="25.5" customHeight="1">
      <c r="A80" s="8"/>
      <c r="B80" s="84"/>
      <c r="C80" s="207" t="s">
        <v>122</v>
      </c>
      <c r="D80" s="229">
        <v>40000</v>
      </c>
      <c r="E80" s="232">
        <v>40000</v>
      </c>
      <c r="F80" s="172">
        <v>2110</v>
      </c>
      <c r="G80" s="427">
        <f t="shared" si="1"/>
        <v>0.05275</v>
      </c>
      <c r="H80" s="200"/>
    </row>
    <row r="81" spans="1:8" ht="18" customHeight="1">
      <c r="A81" s="8"/>
      <c r="B81" s="84"/>
      <c r="C81" s="207" t="s">
        <v>107</v>
      </c>
      <c r="D81" s="229"/>
      <c r="E81" s="232"/>
      <c r="F81" s="172">
        <v>38563</v>
      </c>
      <c r="G81" s="427"/>
      <c r="H81" s="200"/>
    </row>
    <row r="82" spans="1:8" ht="18" customHeight="1">
      <c r="A82" s="8"/>
      <c r="B82" s="84"/>
      <c r="C82" s="389" t="s">
        <v>249</v>
      </c>
      <c r="D82" s="138"/>
      <c r="E82" s="489"/>
      <c r="F82" s="106">
        <v>1067</v>
      </c>
      <c r="G82" s="490"/>
      <c r="H82" s="200"/>
    </row>
    <row r="83" spans="1:8" ht="15.75" customHeight="1">
      <c r="A83" s="8"/>
      <c r="B83" s="84"/>
      <c r="C83" s="225" t="s">
        <v>188</v>
      </c>
      <c r="D83" s="236">
        <v>80000</v>
      </c>
      <c r="E83" s="237">
        <v>80000</v>
      </c>
      <c r="F83" s="100">
        <v>196856</v>
      </c>
      <c r="G83" s="238">
        <f t="shared" si="1"/>
        <v>2.4607</v>
      </c>
      <c r="H83" s="200"/>
    </row>
    <row r="84" spans="1:8" ht="18.75" customHeight="1">
      <c r="A84" s="169"/>
      <c r="B84" s="219">
        <v>75619</v>
      </c>
      <c r="C84" s="156" t="s">
        <v>315</v>
      </c>
      <c r="D84" s="65">
        <v>3000</v>
      </c>
      <c r="E84" s="72">
        <f>E85</f>
        <v>3000</v>
      </c>
      <c r="F84" s="65">
        <f>F85+F86</f>
        <v>14448</v>
      </c>
      <c r="G84" s="159">
        <f t="shared" si="1"/>
        <v>4.816</v>
      </c>
      <c r="H84" s="200"/>
    </row>
    <row r="85" spans="1:8" ht="18.75" customHeight="1">
      <c r="A85" s="8"/>
      <c r="B85" s="45"/>
      <c r="C85" s="105" t="s">
        <v>266</v>
      </c>
      <c r="D85" s="116">
        <v>3000</v>
      </c>
      <c r="E85" s="480">
        <v>3000</v>
      </c>
      <c r="F85" s="3">
        <v>999</v>
      </c>
      <c r="G85" s="199">
        <f t="shared" si="1"/>
        <v>0.333</v>
      </c>
      <c r="H85" s="425"/>
    </row>
    <row r="86" spans="1:8" ht="18.75" customHeight="1">
      <c r="A86" s="8"/>
      <c r="B86" s="83"/>
      <c r="C86" s="18" t="s">
        <v>24</v>
      </c>
      <c r="D86" s="117"/>
      <c r="E86" s="213"/>
      <c r="F86" s="14">
        <v>13449</v>
      </c>
      <c r="G86" s="91"/>
      <c r="H86" s="200"/>
    </row>
    <row r="87" spans="1:8" ht="18.75" customHeight="1">
      <c r="A87" s="169"/>
      <c r="B87" s="46">
        <v>75621</v>
      </c>
      <c r="C87" s="54" t="s">
        <v>269</v>
      </c>
      <c r="D87" s="215">
        <f>D88+D89</f>
        <v>117275991</v>
      </c>
      <c r="E87" s="216">
        <f>E88+E89</f>
        <v>116191513</v>
      </c>
      <c r="F87" s="215">
        <f>F88+F89</f>
        <v>109426541</v>
      </c>
      <c r="G87" s="167">
        <f t="shared" si="1"/>
        <v>0.9417773998691281</v>
      </c>
      <c r="H87" s="167"/>
    </row>
    <row r="88" spans="1:8" ht="18.75" customHeight="1">
      <c r="A88" s="8"/>
      <c r="B88" s="84"/>
      <c r="C88" s="105" t="s">
        <v>189</v>
      </c>
      <c r="D88" s="116">
        <v>108775991</v>
      </c>
      <c r="E88" s="198">
        <v>107691513</v>
      </c>
      <c r="F88" s="101">
        <v>99608101</v>
      </c>
      <c r="G88" s="48">
        <f t="shared" si="1"/>
        <v>0.9249391918191362</v>
      </c>
      <c r="H88" s="428"/>
    </row>
    <row r="89" spans="1:8" ht="18.75" customHeight="1">
      <c r="A89" s="11"/>
      <c r="B89" s="83"/>
      <c r="C89" s="225" t="s">
        <v>190</v>
      </c>
      <c r="D89" s="236">
        <v>8500000</v>
      </c>
      <c r="E89" s="239">
        <v>8500000</v>
      </c>
      <c r="F89" s="100">
        <v>9818440</v>
      </c>
      <c r="G89" s="224">
        <f t="shared" si="1"/>
        <v>1.1551105882352941</v>
      </c>
      <c r="H89" s="429"/>
    </row>
    <row r="90" spans="1:8" ht="18.75" customHeight="1">
      <c r="A90"/>
      <c r="B90"/>
      <c r="C90"/>
      <c r="D90"/>
      <c r="E90"/>
      <c r="F90"/>
      <c r="G90"/>
      <c r="H90"/>
    </row>
    <row r="91" spans="1:8" ht="18.75" customHeight="1">
      <c r="A91" s="189">
        <v>758</v>
      </c>
      <c r="B91" s="150"/>
      <c r="C91" s="240" t="s">
        <v>272</v>
      </c>
      <c r="D91" s="241">
        <f>D92+D97</f>
        <v>2172000</v>
      </c>
      <c r="E91" s="242">
        <f>E92+E97</f>
        <v>2172000</v>
      </c>
      <c r="F91" s="241">
        <f>F92+F97</f>
        <v>161833</v>
      </c>
      <c r="G91" s="191">
        <f>F91/E91</f>
        <v>0.07450874769797422</v>
      </c>
      <c r="H91" s="243"/>
    </row>
    <row r="92" spans="1:8" ht="18.75" customHeight="1">
      <c r="A92" s="169"/>
      <c r="B92" s="219">
        <v>75814</v>
      </c>
      <c r="C92" s="79" t="s">
        <v>297</v>
      </c>
      <c r="D92" s="244">
        <f>D93+D94</f>
        <v>2172000</v>
      </c>
      <c r="E92" s="244">
        <f>E93+E94</f>
        <v>2172000</v>
      </c>
      <c r="F92" s="244">
        <f>F93+F94+F95+F96</f>
        <v>166115</v>
      </c>
      <c r="G92" s="220">
        <f t="shared" si="1"/>
        <v>0.07648020257826887</v>
      </c>
      <c r="H92" s="220"/>
    </row>
    <row r="93" spans="1:8" ht="18.75" customHeight="1">
      <c r="A93" s="8"/>
      <c r="B93" s="45"/>
      <c r="C93" s="105" t="s">
        <v>74</v>
      </c>
      <c r="D93" s="101">
        <v>2100000</v>
      </c>
      <c r="E93" s="198">
        <v>2100000</v>
      </c>
      <c r="F93" s="430">
        <v>535345</v>
      </c>
      <c r="G93" s="199">
        <f t="shared" si="1"/>
        <v>0.2549261904761905</v>
      </c>
      <c r="H93" s="425"/>
    </row>
    <row r="94" spans="1:8" ht="18.75" customHeight="1">
      <c r="A94" s="169"/>
      <c r="B94" s="84"/>
      <c r="C94" s="207" t="s">
        <v>123</v>
      </c>
      <c r="D94" s="174">
        <v>72000</v>
      </c>
      <c r="E94" s="173">
        <v>72000</v>
      </c>
      <c r="F94" s="172"/>
      <c r="G94" s="431"/>
      <c r="H94" s="90"/>
    </row>
    <row r="95" spans="1:8" ht="25.5" customHeight="1">
      <c r="A95" s="8"/>
      <c r="B95" s="12"/>
      <c r="C95" s="207" t="s">
        <v>124</v>
      </c>
      <c r="D95" s="174"/>
      <c r="E95" s="172"/>
      <c r="F95" s="172">
        <v>-436785</v>
      </c>
      <c r="G95" s="431"/>
      <c r="H95" s="420"/>
    </row>
    <row r="96" spans="1:8" ht="25.5" customHeight="1">
      <c r="A96" s="8"/>
      <c r="B96" s="83"/>
      <c r="C96" s="18" t="s">
        <v>62</v>
      </c>
      <c r="D96" s="40"/>
      <c r="E96" s="100"/>
      <c r="F96" s="100">
        <v>67555</v>
      </c>
      <c r="G96" s="245"/>
      <c r="H96" s="432"/>
    </row>
    <row r="97" spans="1:17" s="181" customFormat="1" ht="18.75" customHeight="1">
      <c r="A97" s="169"/>
      <c r="B97" s="46">
        <v>75815</v>
      </c>
      <c r="C97" s="54" t="s">
        <v>298</v>
      </c>
      <c r="D97" s="89"/>
      <c r="E97" s="157"/>
      <c r="F97" s="7">
        <f>F98</f>
        <v>-4282</v>
      </c>
      <c r="G97" s="159"/>
      <c r="H97" s="159"/>
      <c r="I97"/>
      <c r="J97"/>
      <c r="K97"/>
      <c r="L97"/>
      <c r="M97"/>
      <c r="N97"/>
      <c r="O97"/>
      <c r="P97"/>
      <c r="Q97"/>
    </row>
    <row r="98" spans="1:17" s="181" customFormat="1" ht="18.75" customHeight="1">
      <c r="A98" s="11"/>
      <c r="B98" s="83"/>
      <c r="C98" s="18" t="s">
        <v>125</v>
      </c>
      <c r="D98" s="40"/>
      <c r="E98" s="69"/>
      <c r="F98" s="14">
        <v>-4282</v>
      </c>
      <c r="G98" s="159"/>
      <c r="H98" s="91"/>
      <c r="I98"/>
      <c r="J98"/>
      <c r="K98"/>
      <c r="L98"/>
      <c r="M98"/>
      <c r="N98"/>
      <c r="O98"/>
      <c r="P98"/>
      <c r="Q98"/>
    </row>
    <row r="99" spans="1:8" ht="18.75" customHeight="1">
      <c r="A99" s="189">
        <v>801</v>
      </c>
      <c r="B99" s="150"/>
      <c r="C99" s="164" t="s">
        <v>257</v>
      </c>
      <c r="D99" s="152">
        <f>D100+D104+D108</f>
        <v>342000</v>
      </c>
      <c r="E99" s="153">
        <f>E100+E104+E108</f>
        <v>342000</v>
      </c>
      <c r="F99" s="152">
        <f>SUM(F100+F104+F108)</f>
        <v>269915</v>
      </c>
      <c r="G99" s="154">
        <f t="shared" si="1"/>
        <v>0.7892251461988304</v>
      </c>
      <c r="H99" s="154"/>
    </row>
    <row r="100" spans="1:8" ht="18.75" customHeight="1">
      <c r="A100" s="169"/>
      <c r="B100" s="46">
        <v>80101</v>
      </c>
      <c r="C100" s="166" t="s">
        <v>258</v>
      </c>
      <c r="D100" s="89">
        <f>D101+D102+D103</f>
        <v>184900</v>
      </c>
      <c r="E100" s="89">
        <f>E101+E102+E103</f>
        <v>184900</v>
      </c>
      <c r="F100" s="89">
        <f>F101+F102+F103</f>
        <v>135596</v>
      </c>
      <c r="G100" s="167">
        <f t="shared" si="1"/>
        <v>0.733347755543537</v>
      </c>
      <c r="H100" s="167"/>
    </row>
    <row r="101" spans="1:8" ht="18.75" customHeight="1">
      <c r="A101" s="169"/>
      <c r="B101" s="47"/>
      <c r="C101" s="197" t="s">
        <v>74</v>
      </c>
      <c r="D101" s="101">
        <v>140000</v>
      </c>
      <c r="E101" s="198">
        <v>140000</v>
      </c>
      <c r="F101" s="101">
        <v>85600</v>
      </c>
      <c r="G101" s="199">
        <f aca="true" t="shared" si="2" ref="G101:G110">F101/E101</f>
        <v>0.6114285714285714</v>
      </c>
      <c r="H101" s="423"/>
    </row>
    <row r="102" spans="1:8" ht="42" customHeight="1">
      <c r="A102" s="169"/>
      <c r="B102" s="44"/>
      <c r="C102" s="16" t="s">
        <v>154</v>
      </c>
      <c r="D102" s="174">
        <v>13900</v>
      </c>
      <c r="E102" s="173">
        <v>13900</v>
      </c>
      <c r="F102" s="96">
        <v>16017</v>
      </c>
      <c r="G102" s="182">
        <f t="shared" si="2"/>
        <v>1.1523021582733812</v>
      </c>
      <c r="H102" s="423"/>
    </row>
    <row r="103" spans="1:8" ht="18.75" customHeight="1">
      <c r="A103" s="8"/>
      <c r="B103" s="83"/>
      <c r="C103" s="76" t="s">
        <v>106</v>
      </c>
      <c r="D103" s="40">
        <v>31000</v>
      </c>
      <c r="E103" s="168">
        <v>31000</v>
      </c>
      <c r="F103" s="14">
        <v>33979</v>
      </c>
      <c r="G103" s="91">
        <f t="shared" si="2"/>
        <v>1.0960967741935483</v>
      </c>
      <c r="H103" s="425"/>
    </row>
    <row r="104" spans="1:8" ht="19.5" customHeight="1">
      <c r="A104" s="169"/>
      <c r="B104" s="46">
        <v>80104</v>
      </c>
      <c r="C104" s="166" t="s">
        <v>78</v>
      </c>
      <c r="D104" s="89">
        <f>D105+D106+D107</f>
        <v>90300</v>
      </c>
      <c r="E104" s="89">
        <f>E105+E106+E107</f>
        <v>90300</v>
      </c>
      <c r="F104" s="89">
        <f>F105+F106+F107</f>
        <v>80876</v>
      </c>
      <c r="G104" s="167">
        <f t="shared" si="2"/>
        <v>0.8956367663344408</v>
      </c>
      <c r="H104" s="167"/>
    </row>
    <row r="105" spans="1:17" s="181" customFormat="1" ht="19.5" customHeight="1">
      <c r="A105" s="8"/>
      <c r="B105" s="45"/>
      <c r="C105" s="197" t="s">
        <v>191</v>
      </c>
      <c r="D105" s="101">
        <v>90000</v>
      </c>
      <c r="E105" s="101">
        <v>90000</v>
      </c>
      <c r="F105" s="101">
        <v>80450</v>
      </c>
      <c r="G105" s="48">
        <f t="shared" si="2"/>
        <v>0.8938888888888888</v>
      </c>
      <c r="H105" s="161"/>
      <c r="I105"/>
      <c r="J105"/>
      <c r="K105"/>
      <c r="L105"/>
      <c r="M105"/>
      <c r="N105"/>
      <c r="O105"/>
      <c r="P105"/>
      <c r="Q105"/>
    </row>
    <row r="106" spans="1:17" s="484" customFormat="1" ht="19.5" customHeight="1">
      <c r="A106" s="8"/>
      <c r="B106" s="84"/>
      <c r="C106" s="183" t="s">
        <v>74</v>
      </c>
      <c r="D106" s="96">
        <v>100</v>
      </c>
      <c r="E106" s="96">
        <v>100</v>
      </c>
      <c r="F106" s="96">
        <v>254</v>
      </c>
      <c r="G106" s="211">
        <f t="shared" si="2"/>
        <v>2.54</v>
      </c>
      <c r="H106" s="486"/>
      <c r="I106"/>
      <c r="J106"/>
      <c r="K106"/>
      <c r="L106"/>
      <c r="M106"/>
      <c r="N106"/>
      <c r="O106"/>
      <c r="P106"/>
      <c r="Q106"/>
    </row>
    <row r="107" spans="1:8" ht="38.25" customHeight="1">
      <c r="A107" s="8"/>
      <c r="B107" s="6"/>
      <c r="C107" s="36" t="s">
        <v>154</v>
      </c>
      <c r="D107" s="40">
        <v>200</v>
      </c>
      <c r="E107" s="40">
        <v>200</v>
      </c>
      <c r="F107" s="40">
        <v>172</v>
      </c>
      <c r="G107" s="222">
        <f t="shared" si="2"/>
        <v>0.86</v>
      </c>
      <c r="H107" s="222"/>
    </row>
    <row r="108" spans="1:8" ht="19.5" customHeight="1">
      <c r="A108" s="169"/>
      <c r="B108" s="46">
        <v>80110</v>
      </c>
      <c r="C108" s="166" t="s">
        <v>259</v>
      </c>
      <c r="D108" s="89">
        <f>D109+D110</f>
        <v>66800</v>
      </c>
      <c r="E108" s="217">
        <f>SUM(E109:E110)</f>
        <v>66800</v>
      </c>
      <c r="F108" s="89">
        <f>SUM(F109:F111)</f>
        <v>53443</v>
      </c>
      <c r="G108" s="167">
        <f t="shared" si="2"/>
        <v>0.8000449101796407</v>
      </c>
      <c r="H108" s="167"/>
    </row>
    <row r="109" spans="1:8" ht="19.5" customHeight="1">
      <c r="A109" s="169"/>
      <c r="B109" s="47"/>
      <c r="C109" s="197" t="s">
        <v>192</v>
      </c>
      <c r="D109" s="101">
        <v>60000</v>
      </c>
      <c r="E109" s="101">
        <v>60000</v>
      </c>
      <c r="F109" s="101">
        <v>38896</v>
      </c>
      <c r="G109" s="199">
        <f t="shared" si="2"/>
        <v>0.6482666666666667</v>
      </c>
      <c r="H109" s="423"/>
    </row>
    <row r="110" spans="1:8" ht="38.25" customHeight="1">
      <c r="A110" s="8"/>
      <c r="B110" s="84"/>
      <c r="C110" s="13" t="s">
        <v>154</v>
      </c>
      <c r="D110" s="96">
        <v>6800</v>
      </c>
      <c r="E110" s="96">
        <v>6800</v>
      </c>
      <c r="F110" s="96">
        <v>7377</v>
      </c>
      <c r="G110" s="185">
        <f t="shared" si="2"/>
        <v>1.0848529411764707</v>
      </c>
      <c r="H110" s="418"/>
    </row>
    <row r="111" spans="1:8" ht="18.75" customHeight="1">
      <c r="A111" s="11"/>
      <c r="B111" s="83"/>
      <c r="C111" s="76" t="s">
        <v>106</v>
      </c>
      <c r="D111" s="40"/>
      <c r="E111" s="168"/>
      <c r="F111" s="168">
        <v>7170</v>
      </c>
      <c r="G111" s="222"/>
      <c r="H111" s="214"/>
    </row>
    <row r="112" spans="1:17" s="193" customFormat="1" ht="19.5" customHeight="1">
      <c r="A112" s="189">
        <v>851</v>
      </c>
      <c r="B112" s="149"/>
      <c r="C112" s="164" t="s">
        <v>261</v>
      </c>
      <c r="D112" s="152">
        <f>D113</f>
        <v>2750000</v>
      </c>
      <c r="E112" s="153"/>
      <c r="F112" s="153">
        <f>F113+F115</f>
        <v>80507</v>
      </c>
      <c r="G112" s="154"/>
      <c r="H112" s="433"/>
      <c r="I112"/>
      <c r="J112"/>
      <c r="K112"/>
      <c r="L112"/>
      <c r="M112"/>
      <c r="N112"/>
      <c r="O112"/>
      <c r="P112"/>
      <c r="Q112"/>
    </row>
    <row r="113" spans="1:17" s="114" customFormat="1" ht="19.5" customHeight="1">
      <c r="A113" s="86"/>
      <c r="B113" s="155">
        <v>85154</v>
      </c>
      <c r="C113" s="166" t="s">
        <v>126</v>
      </c>
      <c r="D113" s="89">
        <v>2750000</v>
      </c>
      <c r="E113" s="217"/>
      <c r="F113" s="217"/>
      <c r="G113" s="167"/>
      <c r="H113" s="423"/>
      <c r="I113"/>
      <c r="J113"/>
      <c r="K113"/>
      <c r="L113"/>
      <c r="M113"/>
      <c r="N113"/>
      <c r="O113"/>
      <c r="P113"/>
      <c r="Q113"/>
    </row>
    <row r="114" spans="1:8" ht="19.5" customHeight="1">
      <c r="A114" s="8"/>
      <c r="B114" s="83"/>
      <c r="C114" s="76" t="s">
        <v>293</v>
      </c>
      <c r="D114" s="40">
        <v>2750000</v>
      </c>
      <c r="E114" s="168"/>
      <c r="F114" s="40"/>
      <c r="G114" s="222"/>
      <c r="H114" s="214"/>
    </row>
    <row r="115" spans="1:17" s="114" customFormat="1" ht="19.5" customHeight="1">
      <c r="A115" s="169"/>
      <c r="B115" s="155">
        <v>85158</v>
      </c>
      <c r="C115" s="166" t="s">
        <v>83</v>
      </c>
      <c r="D115" s="89"/>
      <c r="E115" s="217"/>
      <c r="F115" s="217">
        <f>F116</f>
        <v>80507</v>
      </c>
      <c r="G115" s="167"/>
      <c r="H115" s="423"/>
      <c r="I115"/>
      <c r="J115"/>
      <c r="K115"/>
      <c r="L115"/>
      <c r="M115"/>
      <c r="N115"/>
      <c r="O115"/>
      <c r="P115"/>
      <c r="Q115"/>
    </row>
    <row r="116" spans="1:8" ht="19.5" customHeight="1">
      <c r="A116" s="11"/>
      <c r="B116" s="83"/>
      <c r="C116" s="76" t="s">
        <v>84</v>
      </c>
      <c r="D116" s="40"/>
      <c r="E116" s="168"/>
      <c r="F116" s="168">
        <v>80507</v>
      </c>
      <c r="G116" s="222"/>
      <c r="H116" s="214"/>
    </row>
    <row r="117" ht="12" customHeight="1"/>
    <row r="118" spans="1:8" ht="18.75" customHeight="1">
      <c r="A118" s="189">
        <v>853</v>
      </c>
      <c r="B118" s="150"/>
      <c r="C118" s="164" t="s">
        <v>263</v>
      </c>
      <c r="D118" s="152">
        <f>D119+D124+D129+D132+D134+D137+D140</f>
        <v>2352750</v>
      </c>
      <c r="E118" s="152">
        <f>E119+E124+E129+E132+E134+E137+E140</f>
        <v>2352750</v>
      </c>
      <c r="F118" s="152">
        <f>F119+F124+F129+F132+F134+F137+F140</f>
        <v>1791874</v>
      </c>
      <c r="G118" s="154">
        <f aca="true" t="shared" si="3" ref="G118:G181">F118/E118</f>
        <v>0.7616083306768675</v>
      </c>
      <c r="H118" s="154"/>
    </row>
    <row r="119" spans="1:8" ht="18.75" customHeight="1">
      <c r="A119" s="8"/>
      <c r="B119" s="247">
        <v>85303</v>
      </c>
      <c r="C119" s="248" t="s">
        <v>67</v>
      </c>
      <c r="D119" s="66">
        <f>D120+D121+D122+D123</f>
        <v>19750</v>
      </c>
      <c r="E119" s="249">
        <f>SUM(E120:E123)</f>
        <v>19750</v>
      </c>
      <c r="F119" s="66">
        <f>SUM(F120:F123)</f>
        <v>54533</v>
      </c>
      <c r="G119" s="159">
        <f t="shared" si="3"/>
        <v>2.7611645569620253</v>
      </c>
      <c r="H119" s="434"/>
    </row>
    <row r="120" spans="1:8" ht="18.75" customHeight="1">
      <c r="A120" s="8"/>
      <c r="B120" s="81"/>
      <c r="C120" s="250" t="s">
        <v>79</v>
      </c>
      <c r="D120" s="251">
        <v>9000</v>
      </c>
      <c r="E120" s="251">
        <v>9000</v>
      </c>
      <c r="F120" s="251">
        <v>49245</v>
      </c>
      <c r="G120" s="211">
        <f>F120/E120</f>
        <v>5.471666666666667</v>
      </c>
      <c r="H120" s="434"/>
    </row>
    <row r="121" spans="1:8" ht="18.75" customHeight="1">
      <c r="A121" s="8"/>
      <c r="B121" s="81"/>
      <c r="C121" s="252" t="s">
        <v>74</v>
      </c>
      <c r="D121" s="253">
        <v>8500</v>
      </c>
      <c r="E121" s="253">
        <v>8500</v>
      </c>
      <c r="F121" s="253">
        <v>3668</v>
      </c>
      <c r="G121" s="182">
        <f>F121/E121</f>
        <v>0.4315294117647059</v>
      </c>
      <c r="H121" s="434"/>
    </row>
    <row r="122" spans="1:8" ht="38.25" customHeight="1">
      <c r="A122" s="8"/>
      <c r="B122" s="81"/>
      <c r="C122" s="16" t="s">
        <v>154</v>
      </c>
      <c r="D122" s="253">
        <v>500</v>
      </c>
      <c r="E122" s="253">
        <v>500</v>
      </c>
      <c r="F122" s="253">
        <v>501</v>
      </c>
      <c r="G122" s="182">
        <f>F122/E122</f>
        <v>1.002</v>
      </c>
      <c r="H122" s="434"/>
    </row>
    <row r="123" spans="1:8" ht="18.75" customHeight="1">
      <c r="A123" s="8"/>
      <c r="B123" s="254"/>
      <c r="C123" s="41" t="s">
        <v>106</v>
      </c>
      <c r="D123" s="255">
        <v>1750</v>
      </c>
      <c r="E123" s="255">
        <v>1750</v>
      </c>
      <c r="F123" s="255">
        <v>1119</v>
      </c>
      <c r="G123" s="91">
        <f>F123/E123</f>
        <v>0.6394285714285715</v>
      </c>
      <c r="H123" s="434"/>
    </row>
    <row r="124" spans="1:8" ht="18.75" customHeight="1">
      <c r="A124" s="169"/>
      <c r="B124" s="46">
        <v>85305</v>
      </c>
      <c r="C124" s="166" t="s">
        <v>262</v>
      </c>
      <c r="D124" s="89">
        <f>D125+D126+D127</f>
        <v>500000</v>
      </c>
      <c r="E124" s="217">
        <f>SUM(E125:E127)</f>
        <v>500000</v>
      </c>
      <c r="F124" s="89">
        <f>SUM(F125:F128)</f>
        <v>410003</v>
      </c>
      <c r="G124" s="167">
        <f t="shared" si="3"/>
        <v>0.820006</v>
      </c>
      <c r="H124" s="167"/>
    </row>
    <row r="125" spans="1:8" ht="18.75" customHeight="1">
      <c r="A125" s="8"/>
      <c r="B125" s="84"/>
      <c r="C125" s="197" t="s">
        <v>193</v>
      </c>
      <c r="D125" s="101">
        <v>490000</v>
      </c>
      <c r="E125" s="198">
        <v>490000</v>
      </c>
      <c r="F125" s="101">
        <v>405601</v>
      </c>
      <c r="G125" s="48">
        <f t="shared" si="3"/>
        <v>0.8277571428571429</v>
      </c>
      <c r="H125" s="419"/>
    </row>
    <row r="126" spans="1:17" s="181" customFormat="1" ht="18.75" customHeight="1">
      <c r="A126" s="8"/>
      <c r="B126" s="84"/>
      <c r="C126" s="176" t="s">
        <v>74</v>
      </c>
      <c r="D126" s="174">
        <v>9000</v>
      </c>
      <c r="E126" s="173">
        <v>9000</v>
      </c>
      <c r="F126" s="174">
        <v>3509</v>
      </c>
      <c r="G126" s="182">
        <f t="shared" si="3"/>
        <v>0.3898888888888889</v>
      </c>
      <c r="H126" s="222"/>
      <c r="I126"/>
      <c r="J126"/>
      <c r="K126"/>
      <c r="L126"/>
      <c r="M126"/>
      <c r="N126"/>
      <c r="O126"/>
      <c r="P126"/>
      <c r="Q126"/>
    </row>
    <row r="127" spans="1:8" ht="38.25" customHeight="1">
      <c r="A127" s="8"/>
      <c r="B127" s="84"/>
      <c r="C127" s="13" t="s">
        <v>154</v>
      </c>
      <c r="D127" s="96">
        <v>1000</v>
      </c>
      <c r="E127" s="96">
        <v>1000</v>
      </c>
      <c r="F127" s="96">
        <v>673</v>
      </c>
      <c r="G127" s="185">
        <f t="shared" si="3"/>
        <v>0.673</v>
      </c>
      <c r="H127" s="214"/>
    </row>
    <row r="128" spans="1:17" s="181" customFormat="1" ht="18.75" customHeight="1">
      <c r="A128" s="8"/>
      <c r="B128" s="83"/>
      <c r="C128" s="41" t="s">
        <v>106</v>
      </c>
      <c r="D128" s="40"/>
      <c r="E128" s="40"/>
      <c r="F128" s="40">
        <v>220</v>
      </c>
      <c r="G128" s="222"/>
      <c r="H128" s="222"/>
      <c r="I128"/>
      <c r="J128"/>
      <c r="K128"/>
      <c r="L128"/>
      <c r="M128"/>
      <c r="N128"/>
      <c r="O128"/>
      <c r="P128"/>
      <c r="Q128"/>
    </row>
    <row r="129" spans="1:8" ht="18.75" customHeight="1">
      <c r="A129" s="169"/>
      <c r="B129" s="46">
        <v>85314</v>
      </c>
      <c r="C129" s="54" t="s">
        <v>194</v>
      </c>
      <c r="D129" s="7">
        <f>D130+D131</f>
        <v>2000</v>
      </c>
      <c r="E129" s="7">
        <f>E130+E131</f>
        <v>2000</v>
      </c>
      <c r="F129" s="7">
        <f>F130+F131</f>
        <v>5210</v>
      </c>
      <c r="G129" s="159">
        <f t="shared" si="3"/>
        <v>2.605</v>
      </c>
      <c r="H129" s="159"/>
    </row>
    <row r="130" spans="1:17" s="181" customFormat="1" ht="18.75" customHeight="1">
      <c r="A130" s="8"/>
      <c r="B130" s="9"/>
      <c r="C130" s="105" t="s">
        <v>237</v>
      </c>
      <c r="D130" s="3">
        <v>1200</v>
      </c>
      <c r="E130" s="3">
        <v>1200</v>
      </c>
      <c r="F130" s="3">
        <v>4179</v>
      </c>
      <c r="G130" s="199">
        <f t="shared" si="3"/>
        <v>3.4825</v>
      </c>
      <c r="H130" s="91"/>
      <c r="I130"/>
      <c r="J130"/>
      <c r="K130"/>
      <c r="L130"/>
      <c r="M130"/>
      <c r="N130"/>
      <c r="O130"/>
      <c r="P130"/>
      <c r="Q130"/>
    </row>
    <row r="131" spans="1:8" ht="38.25" customHeight="1">
      <c r="A131" s="8"/>
      <c r="B131" s="83"/>
      <c r="C131" s="36" t="s">
        <v>154</v>
      </c>
      <c r="D131" s="14">
        <v>800</v>
      </c>
      <c r="E131" s="14">
        <v>800</v>
      </c>
      <c r="F131" s="14">
        <v>1031</v>
      </c>
      <c r="G131" s="91">
        <f t="shared" si="3"/>
        <v>1.28875</v>
      </c>
      <c r="H131" s="420"/>
    </row>
    <row r="132" spans="1:8" ht="18.75" customHeight="1">
      <c r="A132" s="169"/>
      <c r="B132" s="46">
        <v>85315</v>
      </c>
      <c r="C132" s="166" t="s">
        <v>295</v>
      </c>
      <c r="D132" s="89">
        <f>D133</f>
        <v>2000</v>
      </c>
      <c r="E132" s="89">
        <f>E133</f>
        <v>2000</v>
      </c>
      <c r="F132" s="89">
        <f>F133</f>
        <v>1807</v>
      </c>
      <c r="G132" s="167">
        <f t="shared" si="3"/>
        <v>0.9035</v>
      </c>
      <c r="H132" s="167"/>
    </row>
    <row r="133" spans="1:8" ht="18.75" customHeight="1">
      <c r="A133" s="8"/>
      <c r="B133" s="53"/>
      <c r="C133" s="68" t="s">
        <v>195</v>
      </c>
      <c r="D133" s="5">
        <v>2000</v>
      </c>
      <c r="E133" s="70">
        <v>2000</v>
      </c>
      <c r="F133" s="5">
        <v>1807</v>
      </c>
      <c r="G133" s="90">
        <f t="shared" si="3"/>
        <v>0.9035</v>
      </c>
      <c r="H133" s="199"/>
    </row>
    <row r="134" spans="1:8" ht="18.75" customHeight="1">
      <c r="A134" s="169"/>
      <c r="B134" s="46">
        <v>85319</v>
      </c>
      <c r="C134" s="54" t="s">
        <v>29</v>
      </c>
      <c r="D134" s="89">
        <f>D135+D136</f>
        <v>19000</v>
      </c>
      <c r="E134" s="217">
        <f>SUM(E135:E136)</f>
        <v>19000</v>
      </c>
      <c r="F134" s="89">
        <f>SUM(F135:F136)</f>
        <v>10909</v>
      </c>
      <c r="G134" s="167">
        <f t="shared" si="3"/>
        <v>0.5741578947368421</v>
      </c>
      <c r="H134" s="167"/>
    </row>
    <row r="135" spans="1:8" ht="18.75" customHeight="1">
      <c r="A135" s="169"/>
      <c r="B135" s="47"/>
      <c r="C135" s="105" t="s">
        <v>74</v>
      </c>
      <c r="D135" s="101">
        <v>16500</v>
      </c>
      <c r="E135" s="101">
        <v>16500</v>
      </c>
      <c r="F135" s="101">
        <v>7362</v>
      </c>
      <c r="G135" s="199">
        <f t="shared" si="3"/>
        <v>0.4461818181818182</v>
      </c>
      <c r="H135" s="423"/>
    </row>
    <row r="136" spans="1:8" ht="38.25" customHeight="1">
      <c r="A136" s="8"/>
      <c r="B136" s="83"/>
      <c r="C136" s="36" t="s">
        <v>154</v>
      </c>
      <c r="D136" s="40">
        <v>2500</v>
      </c>
      <c r="E136" s="40">
        <v>2500</v>
      </c>
      <c r="F136" s="40">
        <v>3547</v>
      </c>
      <c r="G136" s="222">
        <f t="shared" si="3"/>
        <v>1.4188</v>
      </c>
      <c r="H136" s="48"/>
    </row>
    <row r="137" spans="1:8" ht="18.75" customHeight="1">
      <c r="A137" s="169"/>
      <c r="B137" s="46">
        <v>85328</v>
      </c>
      <c r="C137" s="54" t="s">
        <v>308</v>
      </c>
      <c r="D137" s="7">
        <f>D138</f>
        <v>1800000</v>
      </c>
      <c r="E137" s="157">
        <f>E138</f>
        <v>1800000</v>
      </c>
      <c r="F137" s="7">
        <f>SUM(F138+F139)</f>
        <v>1306737</v>
      </c>
      <c r="G137" s="159">
        <f t="shared" si="3"/>
        <v>0.725965</v>
      </c>
      <c r="H137" s="220"/>
    </row>
    <row r="138" spans="1:8" ht="18.75" customHeight="1">
      <c r="A138" s="8"/>
      <c r="B138" s="45"/>
      <c r="C138" s="227" t="s">
        <v>265</v>
      </c>
      <c r="D138" s="3">
        <v>1800000</v>
      </c>
      <c r="E138" s="170">
        <v>1800000</v>
      </c>
      <c r="F138" s="3">
        <v>1305282</v>
      </c>
      <c r="G138" s="199">
        <f t="shared" si="3"/>
        <v>0.7251566666666667</v>
      </c>
      <c r="H138" s="199"/>
    </row>
    <row r="139" spans="1:8" ht="18.75" customHeight="1">
      <c r="A139" s="8"/>
      <c r="B139" s="83"/>
      <c r="C139" s="41" t="s">
        <v>300</v>
      </c>
      <c r="D139" s="106"/>
      <c r="E139" s="109"/>
      <c r="F139" s="106">
        <v>1455</v>
      </c>
      <c r="G139" s="200"/>
      <c r="H139" s="422"/>
    </row>
    <row r="140" spans="1:8" ht="18.75" customHeight="1">
      <c r="A140" s="169"/>
      <c r="B140" s="46">
        <v>85395</v>
      </c>
      <c r="C140" s="54" t="s">
        <v>242</v>
      </c>
      <c r="D140" s="2">
        <f>D141</f>
        <v>10000</v>
      </c>
      <c r="E140" s="196">
        <f>E141</f>
        <v>10000</v>
      </c>
      <c r="F140" s="2">
        <f>SUM(F141)</f>
        <v>2675</v>
      </c>
      <c r="G140" s="158">
        <f t="shared" si="3"/>
        <v>0.2675</v>
      </c>
      <c r="H140" s="158"/>
    </row>
    <row r="141" spans="1:8" ht="18.75" customHeight="1">
      <c r="A141" s="11"/>
      <c r="B141" s="83"/>
      <c r="C141" s="43" t="s">
        <v>196</v>
      </c>
      <c r="D141" s="5">
        <v>10000</v>
      </c>
      <c r="E141" s="70">
        <v>10000</v>
      </c>
      <c r="F141" s="5">
        <v>2675</v>
      </c>
      <c r="G141" s="90">
        <f t="shared" si="3"/>
        <v>0.2675</v>
      </c>
      <c r="H141" s="90"/>
    </row>
    <row r="142" spans="1:8" ht="18.75" customHeight="1">
      <c r="A142" s="189">
        <v>854</v>
      </c>
      <c r="B142" s="150"/>
      <c r="C142" s="164" t="s">
        <v>0</v>
      </c>
      <c r="D142" s="152">
        <f>D143+D146+D150+D153</f>
        <v>6085260</v>
      </c>
      <c r="E142" s="152">
        <f>E143+E146+E150+E153</f>
        <v>6085260</v>
      </c>
      <c r="F142" s="152">
        <f>F143+F146+F150+F153</f>
        <v>5812646</v>
      </c>
      <c r="G142" s="218">
        <f t="shared" si="3"/>
        <v>0.9552009281444014</v>
      </c>
      <c r="H142" s="154"/>
    </row>
    <row r="143" spans="1:8" ht="18.75" customHeight="1">
      <c r="A143" s="169"/>
      <c r="B143" s="46">
        <v>85401</v>
      </c>
      <c r="C143" s="166" t="s">
        <v>1</v>
      </c>
      <c r="D143" s="89">
        <f>D144+D145</f>
        <v>1990</v>
      </c>
      <c r="E143" s="89">
        <f>E144+E145</f>
        <v>1990</v>
      </c>
      <c r="F143" s="89">
        <f>F144+F145</f>
        <v>5896</v>
      </c>
      <c r="G143" s="167">
        <f t="shared" si="3"/>
        <v>2.962814070351759</v>
      </c>
      <c r="H143" s="167"/>
    </row>
    <row r="144" spans="1:8" ht="18.75" customHeight="1">
      <c r="A144" s="221"/>
      <c r="B144" s="219"/>
      <c r="C144" s="68" t="s">
        <v>74</v>
      </c>
      <c r="D144" s="42">
        <v>700</v>
      </c>
      <c r="E144" s="42">
        <v>700</v>
      </c>
      <c r="F144" s="42">
        <v>4733</v>
      </c>
      <c r="G144" s="90">
        <f t="shared" si="3"/>
        <v>6.761428571428572</v>
      </c>
      <c r="H144" s="167"/>
    </row>
    <row r="145" spans="1:8" ht="38.25" customHeight="1">
      <c r="A145" s="169"/>
      <c r="B145" s="83"/>
      <c r="C145" s="36" t="s">
        <v>154</v>
      </c>
      <c r="D145" s="40">
        <v>1290</v>
      </c>
      <c r="E145" s="40">
        <v>1290</v>
      </c>
      <c r="F145" s="40">
        <v>1163</v>
      </c>
      <c r="G145" s="222">
        <f t="shared" si="3"/>
        <v>0.9015503875968992</v>
      </c>
      <c r="H145" s="161"/>
    </row>
    <row r="146" spans="1:8" ht="18.75" customHeight="1">
      <c r="A146" s="169"/>
      <c r="B146" s="46">
        <v>85404</v>
      </c>
      <c r="C146" s="166" t="s">
        <v>90</v>
      </c>
      <c r="D146" s="89">
        <f>D147+D148+D149</f>
        <v>6078900</v>
      </c>
      <c r="E146" s="89">
        <f>E147+E148+E149</f>
        <v>6078900</v>
      </c>
      <c r="F146" s="89">
        <f>F147+F148+F149</f>
        <v>5798641</v>
      </c>
      <c r="G146" s="167">
        <f t="shared" si="3"/>
        <v>0.9538964286301798</v>
      </c>
      <c r="H146" s="167"/>
    </row>
    <row r="147" spans="1:8" ht="18.75" customHeight="1">
      <c r="A147" s="8"/>
      <c r="B147" s="45"/>
      <c r="C147" s="197" t="s">
        <v>260</v>
      </c>
      <c r="D147" s="3">
        <v>6050000</v>
      </c>
      <c r="E147" s="3">
        <v>6050000</v>
      </c>
      <c r="F147" s="3">
        <v>5768560</v>
      </c>
      <c r="G147" s="199">
        <f t="shared" si="3"/>
        <v>0.9534809917355372</v>
      </c>
      <c r="H147" s="425"/>
    </row>
    <row r="148" spans="1:8" ht="18.75" customHeight="1">
      <c r="A148" s="8"/>
      <c r="B148" s="84"/>
      <c r="C148" s="107" t="s">
        <v>74</v>
      </c>
      <c r="D148" s="106">
        <v>21000</v>
      </c>
      <c r="E148" s="106">
        <v>21000</v>
      </c>
      <c r="F148" s="106">
        <v>22992</v>
      </c>
      <c r="G148" s="182">
        <f t="shared" si="3"/>
        <v>1.0948571428571428</v>
      </c>
      <c r="H148" s="420"/>
    </row>
    <row r="149" spans="1:8" ht="38.25" customHeight="1">
      <c r="A149" s="8"/>
      <c r="B149" s="83"/>
      <c r="C149" s="246" t="s">
        <v>154</v>
      </c>
      <c r="D149" s="100">
        <v>7900</v>
      </c>
      <c r="E149" s="100">
        <v>7900</v>
      </c>
      <c r="F149" s="100">
        <v>7089</v>
      </c>
      <c r="G149" s="91">
        <f t="shared" si="3"/>
        <v>0.8973417721518987</v>
      </c>
      <c r="H149" s="420"/>
    </row>
    <row r="150" spans="1:8" ht="18.75" customHeight="1">
      <c r="A150" s="169"/>
      <c r="B150" s="46">
        <v>85405</v>
      </c>
      <c r="C150" s="166" t="s">
        <v>2</v>
      </c>
      <c r="D150" s="89">
        <f>D151</f>
        <v>2900</v>
      </c>
      <c r="E150" s="89">
        <f>E151</f>
        <v>2900</v>
      </c>
      <c r="F150" s="89">
        <f>F151+F152</f>
        <v>3439</v>
      </c>
      <c r="G150" s="167">
        <f t="shared" si="3"/>
        <v>1.1858620689655173</v>
      </c>
      <c r="H150" s="167"/>
    </row>
    <row r="151" spans="1:22" s="181" customFormat="1" ht="18.75" customHeight="1">
      <c r="A151" s="169"/>
      <c r="B151" s="47"/>
      <c r="C151" s="197" t="s">
        <v>74</v>
      </c>
      <c r="D151" s="101">
        <v>2900</v>
      </c>
      <c r="E151" s="198">
        <v>2900</v>
      </c>
      <c r="F151" s="101">
        <v>2994</v>
      </c>
      <c r="G151" s="199">
        <f t="shared" si="3"/>
        <v>1.0324137931034483</v>
      </c>
      <c r="H151" s="167"/>
      <c r="I151"/>
      <c r="J151"/>
      <c r="K151"/>
      <c r="L151"/>
      <c r="M151"/>
      <c r="N151"/>
      <c r="O151"/>
      <c r="P151"/>
      <c r="Q151"/>
      <c r="R151" s="51"/>
      <c r="S151" s="51"/>
      <c r="T151" s="51"/>
      <c r="U151" s="51"/>
      <c r="V151" s="51"/>
    </row>
    <row r="152" spans="1:22" s="181" customFormat="1" ht="38.25" customHeight="1">
      <c r="A152" s="169"/>
      <c r="B152" s="46"/>
      <c r="C152" s="36" t="s">
        <v>154</v>
      </c>
      <c r="D152" s="40"/>
      <c r="E152" s="168"/>
      <c r="F152" s="40">
        <v>445</v>
      </c>
      <c r="G152" s="159"/>
      <c r="H152" s="167"/>
      <c r="I152"/>
      <c r="J152"/>
      <c r="K152"/>
      <c r="L152"/>
      <c r="M152"/>
      <c r="N152"/>
      <c r="O152"/>
      <c r="P152"/>
      <c r="Q152"/>
      <c r="R152" s="39"/>
      <c r="S152" s="39"/>
      <c r="T152" s="39"/>
      <c r="U152" s="39"/>
      <c r="V152" s="39"/>
    </row>
    <row r="153" spans="1:8" ht="18.75" customHeight="1">
      <c r="A153" s="8"/>
      <c r="B153" s="155">
        <v>85495</v>
      </c>
      <c r="C153" s="166" t="s">
        <v>242</v>
      </c>
      <c r="D153" s="89">
        <f>D154+D155</f>
        <v>1470</v>
      </c>
      <c r="E153" s="89">
        <f>E154+E155</f>
        <v>1470</v>
      </c>
      <c r="F153" s="89">
        <f>F154+F155</f>
        <v>4670</v>
      </c>
      <c r="G153" s="159">
        <f t="shared" si="3"/>
        <v>3.17687074829932</v>
      </c>
      <c r="H153" s="214"/>
    </row>
    <row r="154" spans="1:8" ht="18.75" customHeight="1">
      <c r="A154" s="8"/>
      <c r="B154" s="84"/>
      <c r="C154" s="183" t="s">
        <v>74</v>
      </c>
      <c r="D154" s="96">
        <v>600</v>
      </c>
      <c r="E154" s="96">
        <v>600</v>
      </c>
      <c r="F154" s="96">
        <v>3938</v>
      </c>
      <c r="G154" s="211">
        <f t="shared" si="3"/>
        <v>6.5633333333333335</v>
      </c>
      <c r="H154" s="214"/>
    </row>
    <row r="155" spans="1:8" ht="38.25" customHeight="1">
      <c r="A155" s="11"/>
      <c r="B155" s="83"/>
      <c r="C155" s="246" t="s">
        <v>154</v>
      </c>
      <c r="D155" s="103">
        <v>870</v>
      </c>
      <c r="E155" s="103">
        <v>870</v>
      </c>
      <c r="F155" s="103">
        <v>732</v>
      </c>
      <c r="G155" s="91">
        <f>F155/E155</f>
        <v>0.8413793103448276</v>
      </c>
      <c r="H155" s="214"/>
    </row>
    <row r="156" spans="1:8" ht="18.75" customHeight="1">
      <c r="A156" s="189">
        <v>900</v>
      </c>
      <c r="B156" s="150"/>
      <c r="C156" s="151" t="s">
        <v>304</v>
      </c>
      <c r="D156" s="241">
        <f>D157+D160+D162+D164+D166</f>
        <v>8252000</v>
      </c>
      <c r="E156" s="241">
        <f>E157+E160+E162+E164+E166</f>
        <v>8652000</v>
      </c>
      <c r="F156" s="241">
        <f>F157+F160+F162+F164+F166</f>
        <v>8243459</v>
      </c>
      <c r="G156" s="191">
        <f t="shared" si="3"/>
        <v>0.9527807443365696</v>
      </c>
      <c r="H156" s="191"/>
    </row>
    <row r="157" spans="1:8" ht="18.75" customHeight="1">
      <c r="A157" s="169"/>
      <c r="B157" s="46">
        <v>90003</v>
      </c>
      <c r="C157" s="54" t="s">
        <v>14</v>
      </c>
      <c r="D157" s="7">
        <f>D158+D159</f>
        <v>7002000</v>
      </c>
      <c r="E157" s="157">
        <f>E158+E159</f>
        <v>7002000</v>
      </c>
      <c r="F157" s="7">
        <f>F158+F159</f>
        <v>6819922</v>
      </c>
      <c r="G157" s="220">
        <f t="shared" si="3"/>
        <v>0.9739962867752071</v>
      </c>
      <c r="H157" s="159"/>
    </row>
    <row r="158" spans="1:8" ht="18.75" customHeight="1">
      <c r="A158" s="8"/>
      <c r="B158" s="45"/>
      <c r="C158" s="105" t="s">
        <v>197</v>
      </c>
      <c r="D158" s="3">
        <v>7000000</v>
      </c>
      <c r="E158" s="170">
        <v>7000000</v>
      </c>
      <c r="F158" s="3">
        <v>6819080</v>
      </c>
      <c r="G158" s="199">
        <f t="shared" si="3"/>
        <v>0.9741542857142858</v>
      </c>
      <c r="H158" s="425"/>
    </row>
    <row r="159" spans="1:17" s="181" customFormat="1" ht="18.75" customHeight="1">
      <c r="A159" s="8"/>
      <c r="B159" s="83"/>
      <c r="C159" s="18" t="s">
        <v>300</v>
      </c>
      <c r="D159" s="14">
        <v>2000</v>
      </c>
      <c r="E159" s="100">
        <v>2000</v>
      </c>
      <c r="F159" s="100">
        <v>842</v>
      </c>
      <c r="G159" s="224">
        <f t="shared" si="3"/>
        <v>0.421</v>
      </c>
      <c r="H159" s="429"/>
      <c r="I159"/>
      <c r="J159"/>
      <c r="K159"/>
      <c r="L159"/>
      <c r="M159"/>
      <c r="N159"/>
      <c r="O159"/>
      <c r="P159"/>
      <c r="Q159"/>
    </row>
    <row r="160" spans="1:8" ht="18.75" customHeight="1">
      <c r="A160" s="8"/>
      <c r="B160" s="46">
        <v>90011</v>
      </c>
      <c r="C160" s="54" t="s">
        <v>198</v>
      </c>
      <c r="D160" s="7">
        <f>D161</f>
        <v>200000</v>
      </c>
      <c r="E160" s="7">
        <f>E161</f>
        <v>200000</v>
      </c>
      <c r="F160" s="7">
        <f>F161</f>
        <v>52700</v>
      </c>
      <c r="G160" s="159">
        <f>F160/E160</f>
        <v>0.2635</v>
      </c>
      <c r="H160" s="91"/>
    </row>
    <row r="161" spans="1:8" ht="18.75" customHeight="1">
      <c r="A161" s="8"/>
      <c r="B161" s="78"/>
      <c r="C161" s="43" t="s">
        <v>74</v>
      </c>
      <c r="D161" s="5">
        <v>200000</v>
      </c>
      <c r="E161" s="5">
        <v>200000</v>
      </c>
      <c r="F161" s="5">
        <v>52700</v>
      </c>
      <c r="G161" s="90">
        <f>F161/E161</f>
        <v>0.2635</v>
      </c>
      <c r="H161" s="91"/>
    </row>
    <row r="162" spans="1:8" ht="18.75" customHeight="1">
      <c r="A162" s="169"/>
      <c r="B162" s="46">
        <v>90013</v>
      </c>
      <c r="C162" s="54" t="s">
        <v>305</v>
      </c>
      <c r="D162" s="7">
        <f>D163</f>
        <v>10000</v>
      </c>
      <c r="E162" s="157">
        <f>SUM(E163)</f>
        <v>10000</v>
      </c>
      <c r="F162" s="7">
        <f>SUM(F163)</f>
        <v>12857</v>
      </c>
      <c r="G162" s="159">
        <f>F162/E162</f>
        <v>1.2857</v>
      </c>
      <c r="H162" s="159"/>
    </row>
    <row r="163" spans="1:8" ht="18.75" customHeight="1">
      <c r="A163" s="8"/>
      <c r="B163" s="78"/>
      <c r="C163" s="43" t="s">
        <v>244</v>
      </c>
      <c r="D163" s="5">
        <v>10000</v>
      </c>
      <c r="E163" s="70">
        <v>10000</v>
      </c>
      <c r="F163" s="5">
        <v>12857</v>
      </c>
      <c r="G163" s="90">
        <f>F163/E163</f>
        <v>1.2857</v>
      </c>
      <c r="H163" s="90"/>
    </row>
    <row r="164" spans="1:8" ht="18.75" customHeight="1">
      <c r="A164" s="8"/>
      <c r="B164" s="155">
        <v>90015</v>
      </c>
      <c r="C164" s="54" t="s">
        <v>306</v>
      </c>
      <c r="D164" s="7"/>
      <c r="E164" s="157"/>
      <c r="F164" s="7">
        <f>SUM(F165:F165)</f>
        <v>368</v>
      </c>
      <c r="G164" s="159"/>
      <c r="H164" s="91"/>
    </row>
    <row r="165" spans="1:8" ht="18.75" customHeight="1">
      <c r="A165" s="8"/>
      <c r="B165" s="83"/>
      <c r="C165" s="18" t="s">
        <v>106</v>
      </c>
      <c r="D165" s="14"/>
      <c r="E165" s="69"/>
      <c r="F165" s="14">
        <v>368</v>
      </c>
      <c r="G165" s="159"/>
      <c r="H165" s="91"/>
    </row>
    <row r="166" spans="1:8" ht="18.75" customHeight="1">
      <c r="A166" s="169"/>
      <c r="B166" s="46">
        <v>90095</v>
      </c>
      <c r="C166" s="166" t="s">
        <v>242</v>
      </c>
      <c r="D166" s="89">
        <f>SUM(D167+D168+D169+D170)</f>
        <v>1040000</v>
      </c>
      <c r="E166" s="89">
        <f>SUM(E167+E168+E169+E170)</f>
        <v>1440000</v>
      </c>
      <c r="F166" s="89">
        <f>SUM(F167+F168+F169+F170)</f>
        <v>1357612</v>
      </c>
      <c r="G166" s="158">
        <f t="shared" si="3"/>
        <v>0.9427861111111111</v>
      </c>
      <c r="H166" s="158"/>
    </row>
    <row r="167" spans="1:8" ht="18.75" customHeight="1">
      <c r="A167" s="8"/>
      <c r="B167" s="45"/>
      <c r="C167" s="197" t="s">
        <v>245</v>
      </c>
      <c r="D167" s="101">
        <v>35000</v>
      </c>
      <c r="E167" s="101">
        <v>35000</v>
      </c>
      <c r="F167" s="101">
        <v>47871</v>
      </c>
      <c r="G167" s="48">
        <f t="shared" si="3"/>
        <v>1.3677428571428571</v>
      </c>
      <c r="H167" s="428"/>
    </row>
    <row r="168" spans="1:8" ht="18.75" customHeight="1">
      <c r="A168" s="8"/>
      <c r="B168" s="84"/>
      <c r="C168" s="183" t="s">
        <v>199</v>
      </c>
      <c r="D168" s="96">
        <v>700000</v>
      </c>
      <c r="E168" s="96">
        <v>700000</v>
      </c>
      <c r="F168" s="96">
        <v>727468</v>
      </c>
      <c r="G168" s="185">
        <f t="shared" si="3"/>
        <v>1.03924</v>
      </c>
      <c r="H168" s="419"/>
    </row>
    <row r="169" spans="1:8" ht="28.5" customHeight="1">
      <c r="A169" s="8"/>
      <c r="B169" s="12"/>
      <c r="C169" s="207" t="s">
        <v>267</v>
      </c>
      <c r="D169" s="172">
        <v>300000</v>
      </c>
      <c r="E169" s="172">
        <v>700000</v>
      </c>
      <c r="F169" s="172">
        <v>579377</v>
      </c>
      <c r="G169" s="185">
        <f t="shared" si="3"/>
        <v>0.8276814285714286</v>
      </c>
      <c r="H169" s="91"/>
    </row>
    <row r="170" spans="1:8" ht="18.75" customHeight="1">
      <c r="A170" s="11"/>
      <c r="B170" s="6"/>
      <c r="C170" s="256" t="s">
        <v>300</v>
      </c>
      <c r="D170" s="257">
        <v>5000</v>
      </c>
      <c r="E170" s="257">
        <v>5000</v>
      </c>
      <c r="F170" s="103">
        <v>2896</v>
      </c>
      <c r="G170" s="258">
        <f t="shared" si="3"/>
        <v>0.5792</v>
      </c>
      <c r="H170" s="91"/>
    </row>
    <row r="171" spans="1:17" s="114" customFormat="1" ht="19.5" customHeight="1" thickBot="1">
      <c r="A171" s="221"/>
      <c r="B171" s="46"/>
      <c r="C171" s="145" t="s">
        <v>34</v>
      </c>
      <c r="D171" s="146">
        <f>D172</f>
        <v>106851969</v>
      </c>
      <c r="E171" s="147">
        <f>E172</f>
        <v>107437046</v>
      </c>
      <c r="F171" s="146">
        <f>F172</f>
        <v>107437046</v>
      </c>
      <c r="G171" s="259">
        <f t="shared" si="3"/>
        <v>1</v>
      </c>
      <c r="H171" s="260"/>
      <c r="I171"/>
      <c r="J171"/>
      <c r="K171"/>
      <c r="L171"/>
      <c r="M171"/>
      <c r="N171"/>
      <c r="O171"/>
      <c r="P171"/>
      <c r="Q171"/>
    </row>
    <row r="172" spans="1:8" ht="18.75" customHeight="1" thickTop="1">
      <c r="A172" s="189">
        <v>758</v>
      </c>
      <c r="B172" s="150"/>
      <c r="C172" s="151" t="s">
        <v>272</v>
      </c>
      <c r="D172" s="152">
        <f>D173+D175+D177</f>
        <v>106851969</v>
      </c>
      <c r="E172" s="153">
        <f>E173+E175+E177</f>
        <v>107437046</v>
      </c>
      <c r="F172" s="152">
        <f>F173+F175+F177</f>
        <v>107437046</v>
      </c>
      <c r="G172" s="154">
        <f t="shared" si="3"/>
        <v>1</v>
      </c>
      <c r="H172" s="154"/>
    </row>
    <row r="173" spans="1:8" ht="24" customHeight="1">
      <c r="A173" s="169"/>
      <c r="B173" s="219">
        <v>75801</v>
      </c>
      <c r="C173" s="80" t="s">
        <v>15</v>
      </c>
      <c r="D173" s="2">
        <f>D174</f>
        <v>92466169</v>
      </c>
      <c r="E173" s="2">
        <f>E174</f>
        <v>92094485</v>
      </c>
      <c r="F173" s="2">
        <f>F174</f>
        <v>92094485</v>
      </c>
      <c r="G173" s="158">
        <f t="shared" si="3"/>
        <v>1</v>
      </c>
      <c r="H173" s="158"/>
    </row>
    <row r="174" spans="1:17" s="181" customFormat="1" ht="18.75" customHeight="1">
      <c r="A174" s="8"/>
      <c r="B174" s="53"/>
      <c r="C174" s="43" t="s">
        <v>94</v>
      </c>
      <c r="D174" s="5">
        <v>92466169</v>
      </c>
      <c r="E174" s="70">
        <v>92094485</v>
      </c>
      <c r="F174" s="5">
        <v>92094485</v>
      </c>
      <c r="G174" s="90">
        <f t="shared" si="3"/>
        <v>1</v>
      </c>
      <c r="H174" s="90"/>
      <c r="I174"/>
      <c r="J174"/>
      <c r="K174"/>
      <c r="L174"/>
      <c r="M174"/>
      <c r="N174"/>
      <c r="O174"/>
      <c r="P174"/>
      <c r="Q174"/>
    </row>
    <row r="175" spans="1:17" s="181" customFormat="1" ht="18.75" customHeight="1">
      <c r="A175" s="169"/>
      <c r="B175" s="46">
        <v>75802</v>
      </c>
      <c r="C175" s="54" t="s">
        <v>16</v>
      </c>
      <c r="D175" s="89">
        <f>D176</f>
        <v>183169</v>
      </c>
      <c r="E175" s="217">
        <f>SUM(E176)</f>
        <v>199405</v>
      </c>
      <c r="F175" s="89">
        <f>SUM(F176)</f>
        <v>199405</v>
      </c>
      <c r="G175" s="167">
        <f t="shared" si="3"/>
        <v>1</v>
      </c>
      <c r="H175" s="167"/>
      <c r="I175"/>
      <c r="J175"/>
      <c r="K175"/>
      <c r="L175"/>
      <c r="M175"/>
      <c r="N175"/>
      <c r="O175"/>
      <c r="P175"/>
      <c r="Q175"/>
    </row>
    <row r="176" spans="1:8" ht="18.75" customHeight="1">
      <c r="A176" s="8"/>
      <c r="B176" s="6"/>
      <c r="C176" s="18" t="s">
        <v>17</v>
      </c>
      <c r="D176" s="14">
        <v>183169</v>
      </c>
      <c r="E176" s="69">
        <v>199405</v>
      </c>
      <c r="F176" s="14">
        <v>199405</v>
      </c>
      <c r="G176" s="91">
        <f t="shared" si="3"/>
        <v>1</v>
      </c>
      <c r="H176" s="91"/>
    </row>
    <row r="177" spans="1:8" ht="18.75" customHeight="1">
      <c r="A177" s="169"/>
      <c r="B177" s="46">
        <v>75805</v>
      </c>
      <c r="C177" s="54" t="s">
        <v>18</v>
      </c>
      <c r="D177" s="89">
        <f>D178</f>
        <v>14202631</v>
      </c>
      <c r="E177" s="89">
        <f>E178+E179</f>
        <v>15143156</v>
      </c>
      <c r="F177" s="89">
        <f>F178+F179</f>
        <v>15143156</v>
      </c>
      <c r="G177" s="167">
        <f t="shared" si="3"/>
        <v>1</v>
      </c>
      <c r="H177" s="158"/>
    </row>
    <row r="178" spans="1:8" ht="25.5" customHeight="1">
      <c r="A178" s="8"/>
      <c r="B178" s="9"/>
      <c r="C178" s="105" t="s">
        <v>200</v>
      </c>
      <c r="D178" s="3">
        <v>14202631</v>
      </c>
      <c r="E178" s="170">
        <v>14202631</v>
      </c>
      <c r="F178" s="3">
        <v>14202631</v>
      </c>
      <c r="G178" s="199">
        <f t="shared" si="3"/>
        <v>1</v>
      </c>
      <c r="H178" s="425"/>
    </row>
    <row r="179" spans="1:17" s="181" customFormat="1" ht="25.5" customHeight="1">
      <c r="A179" s="8"/>
      <c r="B179" s="12"/>
      <c r="C179" s="18" t="s">
        <v>108</v>
      </c>
      <c r="D179" s="14"/>
      <c r="E179" s="69">
        <v>940525</v>
      </c>
      <c r="F179" s="14">
        <v>940525</v>
      </c>
      <c r="G179" s="91">
        <f t="shared" si="3"/>
        <v>1</v>
      </c>
      <c r="H179" s="91"/>
      <c r="I179"/>
      <c r="J179"/>
      <c r="K179"/>
      <c r="L179"/>
      <c r="M179"/>
      <c r="N179"/>
      <c r="O179"/>
      <c r="P179"/>
      <c r="Q179"/>
    </row>
    <row r="180" spans="1:8" ht="19.5" customHeight="1" thickBot="1">
      <c r="A180" s="11"/>
      <c r="B180" s="6"/>
      <c r="C180" s="261" t="s">
        <v>19</v>
      </c>
      <c r="D180" s="146">
        <f>D181+D193+D200+D207+D210</f>
        <v>1084000</v>
      </c>
      <c r="E180" s="146">
        <f>E181+E190+E193+E200+E207+E210</f>
        <v>8612611</v>
      </c>
      <c r="F180" s="146">
        <f>F181+F190+F193+F200+F207+F210</f>
        <v>8612742</v>
      </c>
      <c r="G180" s="259">
        <v>1.0001</v>
      </c>
      <c r="H180" s="435"/>
    </row>
    <row r="181" spans="1:8" ht="18.75" customHeight="1" thickTop="1">
      <c r="A181" s="189">
        <v>801</v>
      </c>
      <c r="B181" s="150"/>
      <c r="C181" s="164" t="s">
        <v>257</v>
      </c>
      <c r="D181" s="152">
        <f>D187</f>
        <v>493000</v>
      </c>
      <c r="E181" s="152">
        <f>E182+E185+E187</f>
        <v>3012931</v>
      </c>
      <c r="F181" s="152">
        <f>F182+F185+F187</f>
        <v>3012931</v>
      </c>
      <c r="G181" s="154">
        <f t="shared" si="3"/>
        <v>1</v>
      </c>
      <c r="H181" s="436"/>
    </row>
    <row r="182" spans="1:17" s="118" customFormat="1" ht="18.75" customHeight="1">
      <c r="A182" s="169"/>
      <c r="B182" s="219">
        <v>80101</v>
      </c>
      <c r="C182" s="305" t="s">
        <v>258</v>
      </c>
      <c r="D182" s="89"/>
      <c r="E182" s="89">
        <f>E183+E184</f>
        <v>1658040</v>
      </c>
      <c r="F182" s="89">
        <f>F183+F184</f>
        <v>1658040</v>
      </c>
      <c r="G182" s="265">
        <f aca="true" t="shared" si="4" ref="G182:G209">F182/E182</f>
        <v>1</v>
      </c>
      <c r="H182" s="404"/>
      <c r="I182"/>
      <c r="J182"/>
      <c r="K182"/>
      <c r="L182"/>
      <c r="M182"/>
      <c r="N182"/>
      <c r="O182"/>
      <c r="P182"/>
      <c r="Q182"/>
    </row>
    <row r="183" spans="1:17" s="118" customFormat="1" ht="25.5" customHeight="1">
      <c r="A183" s="169"/>
      <c r="B183" s="44"/>
      <c r="C183" s="10" t="s">
        <v>113</v>
      </c>
      <c r="D183" s="35"/>
      <c r="E183" s="101">
        <v>1007640</v>
      </c>
      <c r="F183" s="101">
        <v>1007640</v>
      </c>
      <c r="G183" s="437">
        <f t="shared" si="4"/>
        <v>1</v>
      </c>
      <c r="H183" s="404"/>
      <c r="I183"/>
      <c r="J183"/>
      <c r="K183"/>
      <c r="L183"/>
      <c r="M183"/>
      <c r="N183"/>
      <c r="O183"/>
      <c r="P183"/>
      <c r="Q183"/>
    </row>
    <row r="184" spans="1:17" s="118" customFormat="1" ht="25.5" customHeight="1">
      <c r="A184" s="169"/>
      <c r="B184" s="46"/>
      <c r="C184" s="36" t="s">
        <v>212</v>
      </c>
      <c r="D184" s="89"/>
      <c r="E184" s="40">
        <v>650400</v>
      </c>
      <c r="F184" s="40">
        <v>650400</v>
      </c>
      <c r="G184" s="222">
        <f>F184/E184</f>
        <v>1</v>
      </c>
      <c r="H184" s="404"/>
      <c r="I184"/>
      <c r="J184"/>
      <c r="K184"/>
      <c r="L184"/>
      <c r="M184"/>
      <c r="N184"/>
      <c r="O184"/>
      <c r="P184"/>
      <c r="Q184"/>
    </row>
    <row r="185" spans="1:17" s="118" customFormat="1" ht="18.75" customHeight="1">
      <c r="A185" s="169"/>
      <c r="B185" s="46">
        <v>80110</v>
      </c>
      <c r="C185" s="56" t="s">
        <v>259</v>
      </c>
      <c r="D185" s="89"/>
      <c r="E185" s="89">
        <f>E186</f>
        <v>528636</v>
      </c>
      <c r="F185" s="89">
        <f>F186</f>
        <v>528636</v>
      </c>
      <c r="G185" s="265">
        <f t="shared" si="4"/>
        <v>1</v>
      </c>
      <c r="H185" s="404"/>
      <c r="I185"/>
      <c r="J185"/>
      <c r="K185"/>
      <c r="L185"/>
      <c r="M185"/>
      <c r="N185"/>
      <c r="O185"/>
      <c r="P185"/>
      <c r="Q185"/>
    </row>
    <row r="186" spans="1:17" s="118" customFormat="1" ht="25.5" customHeight="1">
      <c r="A186" s="169"/>
      <c r="B186" s="219"/>
      <c r="C186" s="10" t="s">
        <v>113</v>
      </c>
      <c r="D186" s="89"/>
      <c r="E186" s="40">
        <v>528636</v>
      </c>
      <c r="F186" s="40">
        <v>528636</v>
      </c>
      <c r="G186" s="438">
        <f t="shared" si="4"/>
        <v>1</v>
      </c>
      <c r="H186" s="404"/>
      <c r="I186"/>
      <c r="J186"/>
      <c r="K186"/>
      <c r="L186"/>
      <c r="M186"/>
      <c r="N186"/>
      <c r="O186"/>
      <c r="P186"/>
      <c r="Q186"/>
    </row>
    <row r="187" spans="1:8" ht="18.75" customHeight="1">
      <c r="A187" s="262"/>
      <c r="B187" s="112">
        <v>80195</v>
      </c>
      <c r="C187" s="439" t="s">
        <v>242</v>
      </c>
      <c r="D187" s="264">
        <f>D188</f>
        <v>493000</v>
      </c>
      <c r="E187" s="264">
        <f>E188+E189</f>
        <v>826255</v>
      </c>
      <c r="F187" s="264">
        <f>F188+F189</f>
        <v>826255</v>
      </c>
      <c r="G187" s="265">
        <f t="shared" si="4"/>
        <v>1</v>
      </c>
      <c r="H187" s="112"/>
    </row>
    <row r="188" spans="1:17" s="181" customFormat="1" ht="25.5" customHeight="1">
      <c r="A188" s="29"/>
      <c r="B188" s="390"/>
      <c r="C188" s="362" t="s">
        <v>100</v>
      </c>
      <c r="D188" s="20">
        <v>493000</v>
      </c>
      <c r="E188" s="71">
        <v>815755</v>
      </c>
      <c r="F188" s="20">
        <v>815755</v>
      </c>
      <c r="G188" s="343">
        <f t="shared" si="4"/>
        <v>1</v>
      </c>
      <c r="H188" s="60"/>
      <c r="I188"/>
      <c r="J188"/>
      <c r="K188"/>
      <c r="L188"/>
      <c r="M188"/>
      <c r="N188"/>
      <c r="O188"/>
      <c r="P188"/>
      <c r="Q188"/>
    </row>
    <row r="189" spans="1:8" ht="25.5" customHeight="1">
      <c r="A189" s="24"/>
      <c r="B189" s="25"/>
      <c r="C189" s="279" t="s">
        <v>155</v>
      </c>
      <c r="D189" s="34"/>
      <c r="E189" s="75">
        <v>10500</v>
      </c>
      <c r="F189" s="75">
        <v>10500</v>
      </c>
      <c r="G189" s="222">
        <f>F189/E189</f>
        <v>1</v>
      </c>
      <c r="H189" s="440"/>
    </row>
    <row r="190" spans="1:8" ht="18.75" customHeight="1">
      <c r="A190" s="189">
        <v>851</v>
      </c>
      <c r="B190" s="150"/>
      <c r="C190" s="164" t="s">
        <v>261</v>
      </c>
      <c r="D190" s="436"/>
      <c r="E190" s="153">
        <f>E191</f>
        <v>202000</v>
      </c>
      <c r="F190" s="153">
        <f>F191</f>
        <v>202000</v>
      </c>
      <c r="G190" s="154">
        <f t="shared" si="4"/>
        <v>1</v>
      </c>
      <c r="H190" s="153">
        <f>H191</f>
        <v>0</v>
      </c>
    </row>
    <row r="191" spans="1:8" ht="18.75" customHeight="1">
      <c r="A191" s="262"/>
      <c r="B191" s="112">
        <v>85121</v>
      </c>
      <c r="C191" s="263" t="s">
        <v>114</v>
      </c>
      <c r="D191" s="112"/>
      <c r="E191" s="268">
        <f>E192</f>
        <v>202000</v>
      </c>
      <c r="F191" s="268">
        <f>F192</f>
        <v>202000</v>
      </c>
      <c r="G191" s="265">
        <f>F191/E191</f>
        <v>1</v>
      </c>
      <c r="H191" s="112"/>
    </row>
    <row r="192" spans="1:8" ht="25.5" customHeight="1">
      <c r="A192" s="271"/>
      <c r="B192" s="112"/>
      <c r="C192" s="266" t="s">
        <v>156</v>
      </c>
      <c r="D192" s="112"/>
      <c r="E192" s="269">
        <v>202000</v>
      </c>
      <c r="F192" s="58">
        <v>202000</v>
      </c>
      <c r="G192" s="267">
        <f>F192/E192</f>
        <v>1</v>
      </c>
      <c r="H192" s="112"/>
    </row>
    <row r="193" spans="1:8" ht="18.75" customHeight="1">
      <c r="A193" s="189">
        <v>853</v>
      </c>
      <c r="B193" s="150"/>
      <c r="C193" s="164" t="s">
        <v>201</v>
      </c>
      <c r="D193" s="436"/>
      <c r="E193" s="153">
        <f>E194+E198+E196</f>
        <v>4455396</v>
      </c>
      <c r="F193" s="153">
        <f>F194+F198+F196</f>
        <v>4455395</v>
      </c>
      <c r="G193" s="154">
        <v>0.9999</v>
      </c>
      <c r="H193" s="436"/>
    </row>
    <row r="194" spans="1:8" ht="18.75" customHeight="1">
      <c r="A194" s="262"/>
      <c r="B194" s="112">
        <v>85315</v>
      </c>
      <c r="C194" s="263" t="s">
        <v>295</v>
      </c>
      <c r="D194" s="112"/>
      <c r="E194" s="268">
        <f>E195</f>
        <v>3301257</v>
      </c>
      <c r="F194" s="268">
        <f>F195</f>
        <v>3301257</v>
      </c>
      <c r="G194" s="265">
        <f t="shared" si="4"/>
        <v>1</v>
      </c>
      <c r="H194" s="112"/>
    </row>
    <row r="195" spans="1:8" ht="25.5" customHeight="1">
      <c r="A195" s="262"/>
      <c r="B195" s="112"/>
      <c r="C195" s="266" t="s">
        <v>204</v>
      </c>
      <c r="D195" s="112"/>
      <c r="E195" s="269">
        <v>3301257</v>
      </c>
      <c r="F195" s="58">
        <v>3301257</v>
      </c>
      <c r="G195" s="267">
        <f t="shared" si="4"/>
        <v>1</v>
      </c>
      <c r="H195" s="112"/>
    </row>
    <row r="196" spans="1:17" s="114" customFormat="1" ht="18.75" customHeight="1">
      <c r="A196" s="262"/>
      <c r="B196" s="112">
        <v>85334</v>
      </c>
      <c r="C196" s="356" t="s">
        <v>160</v>
      </c>
      <c r="D196" s="112"/>
      <c r="E196" s="441">
        <f>E197</f>
        <v>39119</v>
      </c>
      <c r="F196" s="441">
        <f>F197</f>
        <v>39118</v>
      </c>
      <c r="G196" s="270">
        <v>0.9999</v>
      </c>
      <c r="H196" s="112"/>
      <c r="I196"/>
      <c r="J196"/>
      <c r="K196"/>
      <c r="L196"/>
      <c r="M196"/>
      <c r="N196"/>
      <c r="O196"/>
      <c r="P196"/>
      <c r="Q196"/>
    </row>
    <row r="197" spans="1:17" s="181" customFormat="1" ht="18.75" customHeight="1">
      <c r="A197" s="271"/>
      <c r="B197" s="112"/>
      <c r="C197" s="266" t="s">
        <v>161</v>
      </c>
      <c r="D197" s="112"/>
      <c r="E197" s="269">
        <v>39119</v>
      </c>
      <c r="F197" s="75">
        <v>39118</v>
      </c>
      <c r="G197" s="267">
        <v>0.9999</v>
      </c>
      <c r="H197" s="112"/>
      <c r="I197"/>
      <c r="J197"/>
      <c r="K197"/>
      <c r="L197"/>
      <c r="M197"/>
      <c r="N197"/>
      <c r="O197"/>
      <c r="P197"/>
      <c r="Q197"/>
    </row>
    <row r="198" spans="1:8" ht="18.75" customHeight="1">
      <c r="A198" s="29"/>
      <c r="B198" s="112">
        <v>85395</v>
      </c>
      <c r="C198" s="263" t="s">
        <v>242</v>
      </c>
      <c r="D198" s="67"/>
      <c r="E198" s="441">
        <f>SUM(E199)</f>
        <v>1115020</v>
      </c>
      <c r="F198" s="441">
        <f>SUM(F199)</f>
        <v>1115020</v>
      </c>
      <c r="G198" s="313">
        <f t="shared" si="4"/>
        <v>1</v>
      </c>
      <c r="H198" s="67"/>
    </row>
    <row r="199" spans="1:8" ht="18.75" customHeight="1">
      <c r="A199" s="24"/>
      <c r="B199" s="25"/>
      <c r="C199" s="266" t="s">
        <v>205</v>
      </c>
      <c r="D199" s="67"/>
      <c r="E199" s="269">
        <v>1115020</v>
      </c>
      <c r="F199" s="34">
        <v>1115020</v>
      </c>
      <c r="G199" s="267">
        <f t="shared" si="4"/>
        <v>1</v>
      </c>
      <c r="H199" s="67"/>
    </row>
    <row r="200" spans="1:8" ht="18.75" customHeight="1">
      <c r="A200" s="189">
        <v>854</v>
      </c>
      <c r="B200" s="150"/>
      <c r="C200" s="164" t="s">
        <v>206</v>
      </c>
      <c r="D200" s="152">
        <f>D205</f>
        <v>100000</v>
      </c>
      <c r="E200" s="153">
        <f>E201+E203+E205</f>
        <v>251284</v>
      </c>
      <c r="F200" s="153">
        <f>F201+F203+F205</f>
        <v>251284</v>
      </c>
      <c r="G200" s="154">
        <f t="shared" si="4"/>
        <v>1</v>
      </c>
      <c r="H200" s="67"/>
    </row>
    <row r="201" spans="1:17" s="118" customFormat="1" ht="18.75" customHeight="1">
      <c r="A201" s="169"/>
      <c r="B201" s="46">
        <v>85401</v>
      </c>
      <c r="C201" s="56" t="s">
        <v>1</v>
      </c>
      <c r="D201" s="89"/>
      <c r="E201" s="217">
        <f>E202</f>
        <v>83928</v>
      </c>
      <c r="F201" s="217">
        <f>F202</f>
        <v>83928</v>
      </c>
      <c r="G201" s="265">
        <f t="shared" si="4"/>
        <v>1</v>
      </c>
      <c r="H201" s="36"/>
      <c r="I201"/>
      <c r="J201"/>
      <c r="K201"/>
      <c r="L201"/>
      <c r="M201"/>
      <c r="N201"/>
      <c r="O201"/>
      <c r="P201"/>
      <c r="Q201"/>
    </row>
    <row r="202" spans="1:17" s="118" customFormat="1" ht="25.5" customHeight="1">
      <c r="A202" s="169"/>
      <c r="B202" s="219"/>
      <c r="C202" s="15" t="s">
        <v>113</v>
      </c>
      <c r="D202" s="89"/>
      <c r="E202" s="168">
        <v>83928</v>
      </c>
      <c r="F202" s="168">
        <v>83928</v>
      </c>
      <c r="G202" s="438">
        <f t="shared" si="4"/>
        <v>1</v>
      </c>
      <c r="H202" s="36"/>
      <c r="I202"/>
      <c r="J202"/>
      <c r="K202"/>
      <c r="L202"/>
      <c r="M202"/>
      <c r="N202"/>
      <c r="O202"/>
      <c r="P202"/>
      <c r="Q202"/>
    </row>
    <row r="203" spans="1:17" s="118" customFormat="1" ht="18.75" customHeight="1">
      <c r="A203" s="169"/>
      <c r="B203" s="46">
        <v>85405</v>
      </c>
      <c r="C203" s="56" t="s">
        <v>2</v>
      </c>
      <c r="D203" s="89"/>
      <c r="E203" s="217">
        <f>E204</f>
        <v>13440</v>
      </c>
      <c r="F203" s="217">
        <f>F204</f>
        <v>13440</v>
      </c>
      <c r="G203" s="265">
        <f t="shared" si="4"/>
        <v>1</v>
      </c>
      <c r="H203" s="36"/>
      <c r="I203"/>
      <c r="J203"/>
      <c r="K203"/>
      <c r="L203"/>
      <c r="M203"/>
      <c r="N203"/>
      <c r="O203"/>
      <c r="P203"/>
      <c r="Q203"/>
    </row>
    <row r="204" spans="1:17" s="118" customFormat="1" ht="25.5" customHeight="1">
      <c r="A204" s="169"/>
      <c r="B204" s="46"/>
      <c r="C204" s="15" t="s">
        <v>113</v>
      </c>
      <c r="D204" s="89"/>
      <c r="E204" s="168">
        <v>13440</v>
      </c>
      <c r="F204" s="168">
        <v>13440</v>
      </c>
      <c r="G204" s="438">
        <f t="shared" si="4"/>
        <v>1</v>
      </c>
      <c r="H204" s="36"/>
      <c r="I204"/>
      <c r="J204"/>
      <c r="K204"/>
      <c r="L204"/>
      <c r="M204"/>
      <c r="N204"/>
      <c r="O204"/>
      <c r="P204"/>
      <c r="Q204"/>
    </row>
    <row r="205" spans="1:8" ht="18.75" customHeight="1">
      <c r="A205" s="262"/>
      <c r="B205" s="112">
        <v>85495</v>
      </c>
      <c r="C205" s="263" t="s">
        <v>242</v>
      </c>
      <c r="D205" s="264">
        <f>D206</f>
        <v>100000</v>
      </c>
      <c r="E205" s="268">
        <f>E206</f>
        <v>153916</v>
      </c>
      <c r="F205" s="264">
        <f>SUM(F206)</f>
        <v>153916</v>
      </c>
      <c r="G205" s="265">
        <f t="shared" si="4"/>
        <v>1</v>
      </c>
      <c r="H205" s="67"/>
    </row>
    <row r="206" spans="1:8" ht="25.5" customHeight="1">
      <c r="A206" s="24"/>
      <c r="B206" s="113"/>
      <c r="C206" s="266" t="s">
        <v>207</v>
      </c>
      <c r="D206" s="58">
        <v>100000</v>
      </c>
      <c r="E206" s="269">
        <v>153916</v>
      </c>
      <c r="F206" s="58">
        <v>153916</v>
      </c>
      <c r="G206" s="267">
        <f t="shared" si="4"/>
        <v>1</v>
      </c>
      <c r="H206" s="67"/>
    </row>
    <row r="207" spans="1:17" s="181" customFormat="1" ht="18.75" customHeight="1">
      <c r="A207" s="189">
        <v>900</v>
      </c>
      <c r="B207" s="150"/>
      <c r="C207" s="163" t="s">
        <v>304</v>
      </c>
      <c r="D207" s="152">
        <f>D208</f>
        <v>91000</v>
      </c>
      <c r="E207" s="153">
        <f>E208</f>
        <v>91000</v>
      </c>
      <c r="F207" s="153">
        <f>F208</f>
        <v>91000</v>
      </c>
      <c r="G207" s="154">
        <f t="shared" si="4"/>
        <v>1</v>
      </c>
      <c r="H207" s="67"/>
      <c r="I207"/>
      <c r="J207"/>
      <c r="K207"/>
      <c r="L207"/>
      <c r="M207"/>
      <c r="N207"/>
      <c r="O207"/>
      <c r="P207"/>
      <c r="Q207"/>
    </row>
    <row r="208" spans="1:8" ht="18.75" customHeight="1">
      <c r="A208" s="262"/>
      <c r="B208" s="112">
        <v>90011</v>
      </c>
      <c r="C208" s="55" t="s">
        <v>198</v>
      </c>
      <c r="D208" s="264">
        <f>D209</f>
        <v>91000</v>
      </c>
      <c r="E208" s="268">
        <f>E209</f>
        <v>91000</v>
      </c>
      <c r="F208" s="264">
        <v>91000</v>
      </c>
      <c r="G208" s="265">
        <f t="shared" si="4"/>
        <v>1</v>
      </c>
      <c r="H208" s="67"/>
    </row>
    <row r="209" spans="1:17" s="181" customFormat="1" ht="18.75" customHeight="1">
      <c r="A209" s="24"/>
      <c r="B209" s="113"/>
      <c r="C209" s="15" t="s">
        <v>128</v>
      </c>
      <c r="D209" s="58">
        <v>91000</v>
      </c>
      <c r="E209" s="269">
        <v>91000</v>
      </c>
      <c r="F209" s="58">
        <v>91000</v>
      </c>
      <c r="G209" s="438">
        <f t="shared" si="4"/>
        <v>1</v>
      </c>
      <c r="H209" s="67"/>
      <c r="I209"/>
      <c r="J209"/>
      <c r="K209"/>
      <c r="L209"/>
      <c r="M209"/>
      <c r="N209"/>
      <c r="O209"/>
      <c r="P209"/>
      <c r="Q209"/>
    </row>
    <row r="210" spans="1:8" ht="18.75" customHeight="1">
      <c r="A210" s="189">
        <v>926</v>
      </c>
      <c r="B210" s="150"/>
      <c r="C210" s="151" t="s">
        <v>20</v>
      </c>
      <c r="D210" s="152">
        <f aca="true" t="shared" si="5" ref="D210:F211">D211</f>
        <v>400000</v>
      </c>
      <c r="E210" s="152">
        <f t="shared" si="5"/>
        <v>600000</v>
      </c>
      <c r="F210" s="152">
        <f t="shared" si="5"/>
        <v>600132</v>
      </c>
      <c r="G210" s="154">
        <f>F210/E210</f>
        <v>1.00022</v>
      </c>
      <c r="H210" s="154"/>
    </row>
    <row r="211" spans="1:8" ht="18.75" customHeight="1">
      <c r="A211" s="86"/>
      <c r="B211" s="219">
        <v>92601</v>
      </c>
      <c r="C211" s="80" t="s">
        <v>21</v>
      </c>
      <c r="D211" s="2">
        <f t="shared" si="5"/>
        <v>400000</v>
      </c>
      <c r="E211" s="2">
        <f t="shared" si="5"/>
        <v>600000</v>
      </c>
      <c r="F211" s="2">
        <f t="shared" si="5"/>
        <v>600132</v>
      </c>
      <c r="G211" s="265">
        <f>F211/E211</f>
        <v>1.00022</v>
      </c>
      <c r="H211" s="158"/>
    </row>
    <row r="212" spans="1:8" ht="25.5" customHeight="1">
      <c r="A212" s="8"/>
      <c r="B212" s="12"/>
      <c r="C212" s="68" t="s">
        <v>157</v>
      </c>
      <c r="D212" s="5">
        <v>400000</v>
      </c>
      <c r="E212" s="70">
        <v>600000</v>
      </c>
      <c r="F212" s="5">
        <v>600132</v>
      </c>
      <c r="G212" s="90">
        <f>F212/E212</f>
        <v>1.00022</v>
      </c>
      <c r="H212" s="420"/>
    </row>
    <row r="213" spans="1:8" ht="21.75" customHeight="1" thickBot="1">
      <c r="A213" s="271"/>
      <c r="B213" s="112"/>
      <c r="C213" s="272" t="s">
        <v>109</v>
      </c>
      <c r="D213" s="273">
        <f>D217+D223</f>
        <v>37200</v>
      </c>
      <c r="E213" s="273">
        <f>E214+E217+E223+E220+E226</f>
        <v>441755</v>
      </c>
      <c r="F213" s="273">
        <f>F214+F217+F223+F220+F226</f>
        <v>435833</v>
      </c>
      <c r="G213" s="260">
        <f aca="true" t="shared" si="6" ref="G213:G269">F213/E213</f>
        <v>0.98659437923736</v>
      </c>
      <c r="H213" s="442"/>
    </row>
    <row r="214" spans="1:8" ht="18.75" customHeight="1" thickTop="1">
      <c r="A214" s="189">
        <v>700</v>
      </c>
      <c r="B214" s="150"/>
      <c r="C214" s="274" t="s">
        <v>13</v>
      </c>
      <c r="D214" s="163"/>
      <c r="E214" s="275">
        <f>E215</f>
        <v>200000</v>
      </c>
      <c r="F214" s="275">
        <f>F215</f>
        <v>200000</v>
      </c>
      <c r="G214" s="276">
        <f>F214/E214</f>
        <v>1</v>
      </c>
      <c r="H214" s="163"/>
    </row>
    <row r="215" spans="1:8" ht="18.75" customHeight="1">
      <c r="A215" s="277"/>
      <c r="B215" s="64">
        <v>70005</v>
      </c>
      <c r="C215" s="278" t="s">
        <v>246</v>
      </c>
      <c r="D215" s="405"/>
      <c r="E215" s="62">
        <f>SUM(E216)</f>
        <v>200000</v>
      </c>
      <c r="F215" s="62">
        <f>SUM(F216)</f>
        <v>200000</v>
      </c>
      <c r="G215" s="270">
        <f>F215/E215</f>
        <v>1</v>
      </c>
      <c r="H215" s="405"/>
    </row>
    <row r="216" spans="1:8" ht="18.75" customHeight="1">
      <c r="A216" s="24"/>
      <c r="B216" s="25"/>
      <c r="C216" s="279" t="s">
        <v>208</v>
      </c>
      <c r="D216" s="67"/>
      <c r="E216" s="75">
        <v>200000</v>
      </c>
      <c r="F216" s="34">
        <v>200000</v>
      </c>
      <c r="G216" s="91">
        <f>F216/E216</f>
        <v>1</v>
      </c>
      <c r="H216" s="60"/>
    </row>
    <row r="217" spans="1:8" ht="18.75" customHeight="1">
      <c r="A217" s="189">
        <v>710</v>
      </c>
      <c r="B217" s="150"/>
      <c r="C217" s="274" t="s">
        <v>313</v>
      </c>
      <c r="D217" s="163"/>
      <c r="E217" s="275">
        <f>E218</f>
        <v>40000</v>
      </c>
      <c r="F217" s="275">
        <f>F218</f>
        <v>40000</v>
      </c>
      <c r="G217" s="276">
        <f t="shared" si="6"/>
        <v>1</v>
      </c>
      <c r="H217" s="163"/>
    </row>
    <row r="218" spans="1:8" ht="18.75" customHeight="1">
      <c r="A218" s="277"/>
      <c r="B218" s="64">
        <v>71035</v>
      </c>
      <c r="C218" s="278" t="s">
        <v>88</v>
      </c>
      <c r="D218" s="405"/>
      <c r="E218" s="63">
        <f>SUM(E219)</f>
        <v>40000</v>
      </c>
      <c r="F218" s="62">
        <f>SUM(F219)</f>
        <v>40000</v>
      </c>
      <c r="G218" s="270">
        <f t="shared" si="6"/>
        <v>1</v>
      </c>
      <c r="H218" s="405"/>
    </row>
    <row r="219" spans="1:17" s="181" customFormat="1" ht="25.5" customHeight="1">
      <c r="A219" s="24"/>
      <c r="B219" s="25"/>
      <c r="C219" s="279" t="s">
        <v>61</v>
      </c>
      <c r="D219" s="67"/>
      <c r="E219" s="75">
        <v>40000</v>
      </c>
      <c r="F219" s="34">
        <v>40000</v>
      </c>
      <c r="G219" s="91">
        <f t="shared" si="6"/>
        <v>1</v>
      </c>
      <c r="H219" s="60"/>
      <c r="I219"/>
      <c r="J219"/>
      <c r="K219"/>
      <c r="L219"/>
      <c r="M219"/>
      <c r="N219"/>
      <c r="O219"/>
      <c r="P219"/>
      <c r="Q219"/>
    </row>
    <row r="220" spans="1:17" s="445" customFormat="1" ht="25.5" customHeight="1">
      <c r="A220" s="189">
        <v>751</v>
      </c>
      <c r="B220" s="391"/>
      <c r="C220" s="163" t="s">
        <v>238</v>
      </c>
      <c r="D220" s="443"/>
      <c r="E220" s="275">
        <f>E221</f>
        <v>113490</v>
      </c>
      <c r="F220" s="275">
        <f>F221</f>
        <v>113490</v>
      </c>
      <c r="G220" s="276">
        <f t="shared" si="6"/>
        <v>1</v>
      </c>
      <c r="H220" s="444"/>
      <c r="I220"/>
      <c r="J220"/>
      <c r="K220"/>
      <c r="L220"/>
      <c r="M220"/>
      <c r="N220"/>
      <c r="O220"/>
      <c r="P220"/>
      <c r="Q220"/>
    </row>
    <row r="221" spans="1:8" ht="25.5" customHeight="1">
      <c r="A221" s="370"/>
      <c r="B221" s="112">
        <v>75109</v>
      </c>
      <c r="C221" s="55" t="s">
        <v>75</v>
      </c>
      <c r="D221" s="67"/>
      <c r="E221" s="268">
        <f>E222</f>
        <v>113490</v>
      </c>
      <c r="F221" s="268">
        <f>F222</f>
        <v>113490</v>
      </c>
      <c r="G221" s="270">
        <f t="shared" si="6"/>
        <v>1</v>
      </c>
      <c r="H221" s="280"/>
    </row>
    <row r="222" spans="1:8" ht="25.5" customHeight="1">
      <c r="A222" s="24"/>
      <c r="B222" s="25"/>
      <c r="C222" s="60" t="s">
        <v>112</v>
      </c>
      <c r="D222" s="67"/>
      <c r="E222" s="75">
        <v>113490</v>
      </c>
      <c r="F222" s="34">
        <v>113490</v>
      </c>
      <c r="G222" s="267">
        <f t="shared" si="6"/>
        <v>1</v>
      </c>
      <c r="H222" s="280"/>
    </row>
    <row r="223" spans="1:8" ht="18.75" customHeight="1">
      <c r="A223" s="189">
        <v>801</v>
      </c>
      <c r="B223" s="150"/>
      <c r="C223" s="164" t="s">
        <v>257</v>
      </c>
      <c r="D223" s="152">
        <f>D224</f>
        <v>37200</v>
      </c>
      <c r="E223" s="152">
        <f>E224</f>
        <v>37200</v>
      </c>
      <c r="F223" s="152">
        <f>F224</f>
        <v>31176</v>
      </c>
      <c r="G223" s="154">
        <f t="shared" si="6"/>
        <v>0.8380645161290322</v>
      </c>
      <c r="H223" s="280"/>
    </row>
    <row r="224" spans="1:8" ht="18.75" customHeight="1">
      <c r="A224" s="262"/>
      <c r="B224" s="112">
        <v>80195</v>
      </c>
      <c r="C224" s="263" t="s">
        <v>242</v>
      </c>
      <c r="D224" s="264">
        <f>D225</f>
        <v>37200</v>
      </c>
      <c r="E224" s="264">
        <f>E225</f>
        <v>37200</v>
      </c>
      <c r="F224" s="264">
        <f>SUM(F225)</f>
        <v>31176</v>
      </c>
      <c r="G224" s="265">
        <f t="shared" si="6"/>
        <v>0.8380645161290322</v>
      </c>
      <c r="H224" s="280"/>
    </row>
    <row r="225" spans="1:17" s="181" customFormat="1" ht="18.75" customHeight="1">
      <c r="A225" s="24"/>
      <c r="B225" s="113"/>
      <c r="C225" s="266" t="s">
        <v>218</v>
      </c>
      <c r="D225" s="58">
        <v>37200</v>
      </c>
      <c r="E225" s="58">
        <v>37200</v>
      </c>
      <c r="F225" s="58">
        <v>31176</v>
      </c>
      <c r="G225" s="267">
        <f t="shared" si="6"/>
        <v>0.8380645161290322</v>
      </c>
      <c r="H225" s="67"/>
      <c r="I225"/>
      <c r="J225"/>
      <c r="K225"/>
      <c r="L225"/>
      <c r="M225"/>
      <c r="N225"/>
      <c r="O225"/>
      <c r="P225"/>
      <c r="Q225"/>
    </row>
    <row r="226" spans="1:17" s="445" customFormat="1" ht="18.75" customHeight="1">
      <c r="A226" s="189">
        <v>853</v>
      </c>
      <c r="B226" s="391"/>
      <c r="C226" s="163" t="s">
        <v>201</v>
      </c>
      <c r="D226" s="443"/>
      <c r="E226" s="275">
        <f>E227</f>
        <v>51065</v>
      </c>
      <c r="F226" s="275">
        <f>F227</f>
        <v>51167</v>
      </c>
      <c r="G226" s="276">
        <f>F226/E226</f>
        <v>1.0019974542250074</v>
      </c>
      <c r="H226" s="444"/>
      <c r="I226"/>
      <c r="J226"/>
      <c r="K226"/>
      <c r="L226"/>
      <c r="M226"/>
      <c r="N226"/>
      <c r="O226"/>
      <c r="P226"/>
      <c r="Q226"/>
    </row>
    <row r="227" spans="1:8" ht="18.75" customHeight="1">
      <c r="A227" s="370"/>
      <c r="B227" s="112">
        <v>85395</v>
      </c>
      <c r="C227" s="55" t="s">
        <v>242</v>
      </c>
      <c r="D227" s="67"/>
      <c r="E227" s="268">
        <f>E229</f>
        <v>51065</v>
      </c>
      <c r="F227" s="268">
        <f>F229+F228</f>
        <v>51167</v>
      </c>
      <c r="G227" s="270">
        <f>F227/E227</f>
        <v>1.0019974542250074</v>
      </c>
      <c r="H227" s="280"/>
    </row>
    <row r="228" spans="1:8" ht="18.75" customHeight="1">
      <c r="A228" s="29"/>
      <c r="B228" s="31"/>
      <c r="C228" s="10" t="s">
        <v>74</v>
      </c>
      <c r="D228" s="28"/>
      <c r="E228" s="481"/>
      <c r="F228" s="71">
        <v>102</v>
      </c>
      <c r="G228" s="482"/>
      <c r="H228" s="280"/>
    </row>
    <row r="229" spans="1:8" ht="25.5" customHeight="1">
      <c r="A229" s="29"/>
      <c r="B229" s="30"/>
      <c r="C229" s="67" t="s">
        <v>66</v>
      </c>
      <c r="D229" s="67"/>
      <c r="E229" s="75">
        <v>51065</v>
      </c>
      <c r="F229" s="34">
        <v>51065</v>
      </c>
      <c r="G229" s="341">
        <f>F229/E229</f>
        <v>1</v>
      </c>
      <c r="H229" s="280"/>
    </row>
    <row r="230" spans="1:8" ht="30" customHeight="1" thickBot="1">
      <c r="A230" s="11"/>
      <c r="B230" s="6"/>
      <c r="C230" s="261" t="s">
        <v>209</v>
      </c>
      <c r="D230" s="146">
        <f>D231+D236+D244+D261</f>
        <v>27907181</v>
      </c>
      <c r="E230" s="146">
        <f>E231+E236+E244+E261+E241</f>
        <v>35162648</v>
      </c>
      <c r="F230" s="146">
        <f>F231+F236+F244+F261+F241</f>
        <v>35161275</v>
      </c>
      <c r="G230" s="259">
        <v>0.9999</v>
      </c>
      <c r="H230" s="446"/>
    </row>
    <row r="231" spans="1:8" ht="18.75" customHeight="1" thickTop="1">
      <c r="A231" s="202">
        <v>750</v>
      </c>
      <c r="B231" s="203"/>
      <c r="C231" s="151" t="s">
        <v>310</v>
      </c>
      <c r="D231" s="241">
        <f>D232+D234</f>
        <v>2122552</v>
      </c>
      <c r="E231" s="242">
        <f>E232+E234</f>
        <v>2088492</v>
      </c>
      <c r="F231" s="241">
        <f>F232+F234</f>
        <v>2088492</v>
      </c>
      <c r="G231" s="191">
        <f t="shared" si="6"/>
        <v>1</v>
      </c>
      <c r="H231" s="281"/>
    </row>
    <row r="232" spans="1:8" ht="18.75" customHeight="1">
      <c r="A232" s="8"/>
      <c r="B232" s="219">
        <v>75011</v>
      </c>
      <c r="C232" s="80" t="s">
        <v>22</v>
      </c>
      <c r="D232" s="244">
        <f>D233</f>
        <v>1407752</v>
      </c>
      <c r="E232" s="196">
        <f>SUM(E233)</f>
        <v>1407752</v>
      </c>
      <c r="F232" s="244">
        <f>SUM(F233)</f>
        <v>1407752</v>
      </c>
      <c r="G232" s="220">
        <f t="shared" si="6"/>
        <v>1</v>
      </c>
      <c r="H232" s="90"/>
    </row>
    <row r="233" spans="1:8" ht="25.5" customHeight="1">
      <c r="A233" s="8"/>
      <c r="B233" s="53"/>
      <c r="C233" s="43" t="s">
        <v>158</v>
      </c>
      <c r="D233" s="5">
        <v>1407752</v>
      </c>
      <c r="E233" s="160">
        <v>1407752</v>
      </c>
      <c r="F233" s="5">
        <v>1407752</v>
      </c>
      <c r="G233" s="90">
        <f t="shared" si="6"/>
        <v>1</v>
      </c>
      <c r="H233" s="90"/>
    </row>
    <row r="234" spans="1:8" ht="18.75" customHeight="1">
      <c r="A234" s="8"/>
      <c r="B234" s="46">
        <v>75056</v>
      </c>
      <c r="C234" s="54" t="s">
        <v>23</v>
      </c>
      <c r="D234" s="7">
        <f>D235</f>
        <v>714800</v>
      </c>
      <c r="E234" s="217">
        <f>SUM(E235)</f>
        <v>680740</v>
      </c>
      <c r="F234" s="217">
        <f>SUM(F235)</f>
        <v>680740</v>
      </c>
      <c r="G234" s="159">
        <f t="shared" si="6"/>
        <v>1</v>
      </c>
      <c r="H234" s="90"/>
    </row>
    <row r="235" spans="1:17" s="181" customFormat="1" ht="27" customHeight="1">
      <c r="A235" s="11"/>
      <c r="B235" s="6"/>
      <c r="C235" s="18" t="s">
        <v>214</v>
      </c>
      <c r="D235" s="14">
        <v>714800</v>
      </c>
      <c r="E235" s="168">
        <v>680740</v>
      </c>
      <c r="F235" s="14">
        <v>680740</v>
      </c>
      <c r="G235" s="90">
        <f t="shared" si="6"/>
        <v>1</v>
      </c>
      <c r="H235" s="90"/>
      <c r="I235"/>
      <c r="J235"/>
      <c r="K235"/>
      <c r="L235"/>
      <c r="M235"/>
      <c r="N235"/>
      <c r="O235"/>
      <c r="P235"/>
      <c r="Q235"/>
    </row>
    <row r="236" spans="1:8" ht="25.5" customHeight="1">
      <c r="A236" s="189">
        <v>751</v>
      </c>
      <c r="B236" s="150"/>
      <c r="C236" s="151" t="s">
        <v>238</v>
      </c>
      <c r="D236" s="241">
        <f>D237</f>
        <v>27386</v>
      </c>
      <c r="E236" s="241">
        <f>E237+E239</f>
        <v>790160</v>
      </c>
      <c r="F236" s="241">
        <f>F237+F239</f>
        <v>790160</v>
      </c>
      <c r="G236" s="191">
        <f t="shared" si="6"/>
        <v>1</v>
      </c>
      <c r="H236" s="241"/>
    </row>
    <row r="237" spans="1:8" ht="18.75" customHeight="1">
      <c r="A237" s="85"/>
      <c r="B237" s="219">
        <v>75101</v>
      </c>
      <c r="C237" s="80" t="s">
        <v>239</v>
      </c>
      <c r="D237" s="244">
        <f>D238</f>
        <v>27386</v>
      </c>
      <c r="E237" s="282">
        <f>E238</f>
        <v>27386</v>
      </c>
      <c r="F237" s="244">
        <f>SUM(F238)</f>
        <v>27386</v>
      </c>
      <c r="G237" s="220">
        <f t="shared" si="6"/>
        <v>1</v>
      </c>
      <c r="H237" s="90"/>
    </row>
    <row r="238" spans="1:17" s="181" customFormat="1" ht="27" customHeight="1">
      <c r="A238" s="8"/>
      <c r="B238" s="6"/>
      <c r="C238" s="18" t="s">
        <v>64</v>
      </c>
      <c r="D238" s="14">
        <v>27386</v>
      </c>
      <c r="E238" s="69">
        <v>27386</v>
      </c>
      <c r="F238" s="14">
        <v>27386</v>
      </c>
      <c r="G238" s="91">
        <f t="shared" si="6"/>
        <v>1</v>
      </c>
      <c r="H238" s="90"/>
      <c r="I238"/>
      <c r="J238"/>
      <c r="K238"/>
      <c r="L238"/>
      <c r="M238"/>
      <c r="N238"/>
      <c r="O238"/>
      <c r="P238"/>
      <c r="Q238"/>
    </row>
    <row r="239" spans="1:17" s="114" customFormat="1" ht="27" customHeight="1">
      <c r="A239" s="169"/>
      <c r="B239" s="46">
        <v>75109</v>
      </c>
      <c r="C239" s="54" t="s">
        <v>75</v>
      </c>
      <c r="D239" s="7"/>
      <c r="E239" s="157">
        <f>E240</f>
        <v>762774</v>
      </c>
      <c r="F239" s="157">
        <f>F240</f>
        <v>762774</v>
      </c>
      <c r="G239" s="159">
        <f t="shared" si="6"/>
        <v>1</v>
      </c>
      <c r="H239" s="159"/>
      <c r="I239"/>
      <c r="J239"/>
      <c r="K239"/>
      <c r="L239"/>
      <c r="M239"/>
      <c r="N239"/>
      <c r="O239"/>
      <c r="P239"/>
      <c r="Q239"/>
    </row>
    <row r="240" spans="1:17" s="483" customFormat="1" ht="27" customHeight="1">
      <c r="A240" s="221"/>
      <c r="B240" s="46"/>
      <c r="C240" s="18" t="s">
        <v>65</v>
      </c>
      <c r="D240" s="7"/>
      <c r="E240" s="69">
        <v>762774</v>
      </c>
      <c r="F240" s="14">
        <v>762774</v>
      </c>
      <c r="G240" s="91">
        <f t="shared" si="6"/>
        <v>1</v>
      </c>
      <c r="H240" s="159"/>
      <c r="I240"/>
      <c r="J240"/>
      <c r="K240"/>
      <c r="L240"/>
      <c r="M240"/>
      <c r="N240"/>
      <c r="O240"/>
      <c r="P240"/>
      <c r="Q240"/>
    </row>
    <row r="241" spans="1:17" s="399" customFormat="1" ht="18.75" customHeight="1">
      <c r="A241" s="189">
        <v>801</v>
      </c>
      <c r="B241" s="150"/>
      <c r="C241" s="151" t="s">
        <v>257</v>
      </c>
      <c r="D241" s="241"/>
      <c r="E241" s="242">
        <f>E242</f>
        <v>58356</v>
      </c>
      <c r="F241" s="242">
        <f>F242</f>
        <v>58337</v>
      </c>
      <c r="G241" s="191">
        <f t="shared" si="6"/>
        <v>0.9996744122283913</v>
      </c>
      <c r="H241" s="191"/>
      <c r="I241"/>
      <c r="J241"/>
      <c r="K241"/>
      <c r="L241"/>
      <c r="M241"/>
      <c r="N241"/>
      <c r="O241"/>
      <c r="P241"/>
      <c r="Q241"/>
    </row>
    <row r="242" spans="1:17" s="114" customFormat="1" ht="18.75" customHeight="1">
      <c r="A242" s="169"/>
      <c r="B242" s="46">
        <v>80101</v>
      </c>
      <c r="C242" s="54" t="s">
        <v>258</v>
      </c>
      <c r="D242" s="7"/>
      <c r="E242" s="157">
        <v>58356</v>
      </c>
      <c r="F242" s="7">
        <v>58337</v>
      </c>
      <c r="G242" s="159">
        <f t="shared" si="6"/>
        <v>0.9996744122283913</v>
      </c>
      <c r="H242" s="159"/>
      <c r="I242"/>
      <c r="J242"/>
      <c r="K242"/>
      <c r="L242"/>
      <c r="M242"/>
      <c r="N242"/>
      <c r="O242"/>
      <c r="P242"/>
      <c r="Q242"/>
    </row>
    <row r="243" spans="1:8" ht="18.75" customHeight="1">
      <c r="A243" s="11"/>
      <c r="B243" s="6"/>
      <c r="C243" s="18" t="s">
        <v>127</v>
      </c>
      <c r="D243" s="14"/>
      <c r="E243" s="69">
        <v>58356</v>
      </c>
      <c r="F243" s="14">
        <v>58337</v>
      </c>
      <c r="G243" s="91">
        <f t="shared" si="6"/>
        <v>0.9996744122283913</v>
      </c>
      <c r="H243" s="91"/>
    </row>
    <row r="244" spans="1:8" ht="18.75" customHeight="1">
      <c r="A244" s="189">
        <v>853</v>
      </c>
      <c r="B244" s="150"/>
      <c r="C244" s="151" t="s">
        <v>263</v>
      </c>
      <c r="D244" s="241">
        <f>D245+D249+D251+D253+D255+D257</f>
        <v>22803000</v>
      </c>
      <c r="E244" s="241">
        <f>E245+E249+E251+E253+E255+E257+E259</f>
        <v>28752723</v>
      </c>
      <c r="F244" s="241">
        <f>F245+F249+F251+F253+F255+F257+F259</f>
        <v>28751369</v>
      </c>
      <c r="G244" s="191">
        <v>0.9999</v>
      </c>
      <c r="H244" s="281"/>
    </row>
    <row r="245" spans="1:8" ht="18.75" customHeight="1">
      <c r="A245" s="169"/>
      <c r="B245" s="219">
        <v>85303</v>
      </c>
      <c r="C245" s="54" t="s">
        <v>26</v>
      </c>
      <c r="D245" s="7">
        <f>D246</f>
        <v>419000</v>
      </c>
      <c r="E245" s="217">
        <f>SUM(E246:E248)</f>
        <v>468000</v>
      </c>
      <c r="F245" s="217">
        <f>SUM(F246:F248)</f>
        <v>468000</v>
      </c>
      <c r="G245" s="220">
        <f t="shared" si="6"/>
        <v>1</v>
      </c>
      <c r="H245" s="220"/>
    </row>
    <row r="246" spans="1:8" ht="27" customHeight="1">
      <c r="A246" s="8"/>
      <c r="B246" s="9"/>
      <c r="C246" s="105" t="s">
        <v>27</v>
      </c>
      <c r="D246" s="3">
        <v>419000</v>
      </c>
      <c r="E246" s="198">
        <v>403000</v>
      </c>
      <c r="F246" s="3">
        <v>403000</v>
      </c>
      <c r="G246" s="199">
        <f t="shared" si="6"/>
        <v>1</v>
      </c>
      <c r="H246" s="90"/>
    </row>
    <row r="247" spans="1:8" ht="27" customHeight="1">
      <c r="A247" s="8"/>
      <c r="B247" s="12"/>
      <c r="C247" s="207" t="s">
        <v>129</v>
      </c>
      <c r="D247" s="172"/>
      <c r="E247" s="173">
        <v>45000</v>
      </c>
      <c r="F247" s="172">
        <v>45000</v>
      </c>
      <c r="G247" s="182">
        <f>F247/E247</f>
        <v>1</v>
      </c>
      <c r="H247" s="90"/>
    </row>
    <row r="248" spans="1:8" ht="27" customHeight="1">
      <c r="A248" s="8"/>
      <c r="B248" s="6"/>
      <c r="C248" s="18" t="s">
        <v>130</v>
      </c>
      <c r="D248" s="14"/>
      <c r="E248" s="168">
        <v>20000</v>
      </c>
      <c r="F248" s="14">
        <v>20000</v>
      </c>
      <c r="G248" s="91">
        <f t="shared" si="6"/>
        <v>1</v>
      </c>
      <c r="H248" s="90"/>
    </row>
    <row r="249" spans="1:8" ht="25.5" customHeight="1">
      <c r="A249" s="8"/>
      <c r="B249" s="46">
        <v>85313</v>
      </c>
      <c r="C249" s="54" t="s">
        <v>215</v>
      </c>
      <c r="D249" s="7">
        <f>D250</f>
        <v>1041000</v>
      </c>
      <c r="E249" s="7">
        <f>E250</f>
        <v>1100000</v>
      </c>
      <c r="F249" s="7">
        <f>F250</f>
        <v>1100000</v>
      </c>
      <c r="G249" s="159">
        <f>F249/E249</f>
        <v>1</v>
      </c>
      <c r="H249" s="90"/>
    </row>
    <row r="250" spans="1:8" ht="27" customHeight="1">
      <c r="A250" s="11"/>
      <c r="B250" s="53"/>
      <c r="C250" s="18" t="s">
        <v>131</v>
      </c>
      <c r="D250" s="14">
        <v>1041000</v>
      </c>
      <c r="E250" s="168">
        <v>1100000</v>
      </c>
      <c r="F250" s="14">
        <v>1100000</v>
      </c>
      <c r="G250" s="91">
        <f>F250/E250</f>
        <v>1</v>
      </c>
      <c r="H250" s="90"/>
    </row>
    <row r="251" spans="1:8" ht="18.75" customHeight="1">
      <c r="A251" s="8"/>
      <c r="B251" s="46">
        <v>85314</v>
      </c>
      <c r="C251" s="156" t="s">
        <v>194</v>
      </c>
      <c r="D251" s="7">
        <f>D252</f>
        <v>16350000</v>
      </c>
      <c r="E251" s="217">
        <f>E252</f>
        <v>21335599</v>
      </c>
      <c r="F251" s="217">
        <f>F252</f>
        <v>21335599</v>
      </c>
      <c r="G251" s="159">
        <f t="shared" si="6"/>
        <v>1</v>
      </c>
      <c r="H251" s="90"/>
    </row>
    <row r="252" spans="1:20" ht="25.5" customHeight="1">
      <c r="A252" s="8"/>
      <c r="B252" s="6"/>
      <c r="C252" s="18" t="s">
        <v>25</v>
      </c>
      <c r="D252" s="14">
        <v>16350000</v>
      </c>
      <c r="E252" s="168">
        <v>21335599</v>
      </c>
      <c r="F252" s="14">
        <v>21335599</v>
      </c>
      <c r="G252" s="91">
        <f t="shared" si="6"/>
        <v>1</v>
      </c>
      <c r="H252" s="90"/>
      <c r="R252" s="39"/>
      <c r="S252" s="39"/>
      <c r="T252" s="39"/>
    </row>
    <row r="253" spans="1:20" s="181" customFormat="1" ht="18.75" customHeight="1">
      <c r="A253" s="8"/>
      <c r="B253" s="46">
        <v>85316</v>
      </c>
      <c r="C253" s="54" t="s">
        <v>28</v>
      </c>
      <c r="D253" s="7">
        <f>D254</f>
        <v>1218000</v>
      </c>
      <c r="E253" s="217">
        <f>E254</f>
        <v>1938220</v>
      </c>
      <c r="F253" s="7">
        <f>SUM(F254)</f>
        <v>1938220</v>
      </c>
      <c r="G253" s="220">
        <f t="shared" si="6"/>
        <v>1</v>
      </c>
      <c r="H253" s="90"/>
      <c r="I253"/>
      <c r="J253"/>
      <c r="K253"/>
      <c r="L253"/>
      <c r="M253"/>
      <c r="N253"/>
      <c r="O253"/>
      <c r="P253"/>
      <c r="Q253"/>
      <c r="R253" s="51"/>
      <c r="S253" s="51"/>
      <c r="T253" s="51"/>
    </row>
    <row r="254" spans="1:20" ht="25.5" customHeight="1">
      <c r="A254" s="8"/>
      <c r="B254" s="6"/>
      <c r="C254" s="18" t="s">
        <v>296</v>
      </c>
      <c r="D254" s="14">
        <v>1218000</v>
      </c>
      <c r="E254" s="168">
        <v>1938220</v>
      </c>
      <c r="F254" s="14">
        <v>1938220</v>
      </c>
      <c r="G254" s="91">
        <f t="shared" si="6"/>
        <v>1</v>
      </c>
      <c r="H254" s="200"/>
      <c r="R254" s="39"/>
      <c r="S254" s="39"/>
      <c r="T254" s="39"/>
    </row>
    <row r="255" spans="1:20" ht="18.75" customHeight="1">
      <c r="A255" s="169"/>
      <c r="B255" s="46">
        <v>85319</v>
      </c>
      <c r="C255" s="54" t="s">
        <v>29</v>
      </c>
      <c r="D255" s="7">
        <f>D256</f>
        <v>3175000</v>
      </c>
      <c r="E255" s="157">
        <f>E256</f>
        <v>3251000</v>
      </c>
      <c r="F255" s="7">
        <f>SUM(F256)</f>
        <v>3251000</v>
      </c>
      <c r="G255" s="159">
        <f t="shared" si="6"/>
        <v>1</v>
      </c>
      <c r="H255" s="159"/>
      <c r="R255" s="39"/>
      <c r="S255" s="39"/>
      <c r="T255" s="39"/>
    </row>
    <row r="256" spans="1:20" ht="25.5" customHeight="1">
      <c r="A256" s="8"/>
      <c r="B256" s="53"/>
      <c r="C256" s="43" t="s">
        <v>30</v>
      </c>
      <c r="D256" s="5">
        <v>3175000</v>
      </c>
      <c r="E256" s="160">
        <v>3251000</v>
      </c>
      <c r="F256" s="5">
        <v>3251000</v>
      </c>
      <c r="G256" s="90">
        <f t="shared" si="6"/>
        <v>1</v>
      </c>
      <c r="H256" s="199"/>
      <c r="R256" s="39"/>
      <c r="S256" s="39"/>
      <c r="T256" s="39"/>
    </row>
    <row r="257" spans="1:20" ht="18.75" customHeight="1">
      <c r="A257" s="8"/>
      <c r="B257" s="46">
        <v>85328</v>
      </c>
      <c r="C257" s="54" t="s">
        <v>31</v>
      </c>
      <c r="D257" s="7">
        <f>D258</f>
        <v>600000</v>
      </c>
      <c r="E257" s="217">
        <f>SUM(E258)</f>
        <v>624710</v>
      </c>
      <c r="F257" s="7">
        <f>SUM(F258)</f>
        <v>624710</v>
      </c>
      <c r="G257" s="159">
        <f t="shared" si="6"/>
        <v>1</v>
      </c>
      <c r="H257" s="90"/>
      <c r="R257" s="39"/>
      <c r="S257" s="39"/>
      <c r="T257" s="39"/>
    </row>
    <row r="258" spans="1:20" ht="18.75" customHeight="1">
      <c r="A258" s="8"/>
      <c r="B258" s="53"/>
      <c r="C258" s="43" t="s">
        <v>110</v>
      </c>
      <c r="D258" s="14">
        <v>600000</v>
      </c>
      <c r="E258" s="168">
        <v>624710</v>
      </c>
      <c r="F258" s="14">
        <v>624710</v>
      </c>
      <c r="G258" s="90">
        <f t="shared" si="6"/>
        <v>1</v>
      </c>
      <c r="H258" s="90"/>
      <c r="R258" s="39"/>
      <c r="S258" s="39"/>
      <c r="T258" s="39"/>
    </row>
    <row r="259" spans="1:20" s="114" customFormat="1" ht="18.75" customHeight="1">
      <c r="A259" s="169"/>
      <c r="B259" s="46">
        <v>85395</v>
      </c>
      <c r="C259" s="54" t="s">
        <v>242</v>
      </c>
      <c r="D259" s="7"/>
      <c r="E259" s="217">
        <f>E260</f>
        <v>35194</v>
      </c>
      <c r="F259" s="217">
        <f>F260</f>
        <v>33840</v>
      </c>
      <c r="G259" s="90">
        <f t="shared" si="6"/>
        <v>0.9615275331022334</v>
      </c>
      <c r="H259" s="159"/>
      <c r="I259"/>
      <c r="J259"/>
      <c r="K259"/>
      <c r="L259"/>
      <c r="M259"/>
      <c r="N259"/>
      <c r="O259"/>
      <c r="P259"/>
      <c r="Q259"/>
      <c r="R259" s="99"/>
      <c r="S259" s="99"/>
      <c r="T259" s="99"/>
    </row>
    <row r="260" spans="1:20" s="181" customFormat="1" ht="18.75" customHeight="1">
      <c r="A260" s="11"/>
      <c r="B260" s="53"/>
      <c r="C260" s="15" t="s">
        <v>127</v>
      </c>
      <c r="D260" s="5"/>
      <c r="E260" s="160">
        <v>35194</v>
      </c>
      <c r="F260" s="5">
        <v>33840</v>
      </c>
      <c r="G260" s="90">
        <f t="shared" si="6"/>
        <v>0.9615275331022334</v>
      </c>
      <c r="H260" s="91"/>
      <c r="I260"/>
      <c r="J260"/>
      <c r="K260"/>
      <c r="L260"/>
      <c r="M260"/>
      <c r="N260"/>
      <c r="O260"/>
      <c r="P260"/>
      <c r="Q260"/>
      <c r="R260" s="51"/>
      <c r="S260" s="51"/>
      <c r="T260" s="51"/>
    </row>
    <row r="261" spans="1:20" ht="18.75" customHeight="1">
      <c r="A261" s="189">
        <v>900</v>
      </c>
      <c r="B261" s="150"/>
      <c r="C261" s="151" t="s">
        <v>304</v>
      </c>
      <c r="D261" s="241">
        <f>D262</f>
        <v>2954243</v>
      </c>
      <c r="E261" s="242">
        <f>E262</f>
        <v>3472917</v>
      </c>
      <c r="F261" s="241">
        <f>F262</f>
        <v>3472917</v>
      </c>
      <c r="G261" s="191">
        <f t="shared" si="6"/>
        <v>1</v>
      </c>
      <c r="H261" s="241"/>
      <c r="R261" s="39"/>
      <c r="S261" s="39"/>
      <c r="T261" s="39"/>
    </row>
    <row r="262" spans="1:20" s="114" customFormat="1" ht="18.75" customHeight="1">
      <c r="A262" s="169"/>
      <c r="B262" s="219">
        <v>90015</v>
      </c>
      <c r="C262" s="80" t="s">
        <v>306</v>
      </c>
      <c r="D262" s="244">
        <f>SUM(D263:D264)</f>
        <v>2954243</v>
      </c>
      <c r="E262" s="282">
        <f>SUM(E263:E264)</f>
        <v>3472917</v>
      </c>
      <c r="F262" s="244">
        <f>SUM(F263:F264)</f>
        <v>3472917</v>
      </c>
      <c r="G262" s="159">
        <f t="shared" si="6"/>
        <v>1</v>
      </c>
      <c r="H262" s="220"/>
      <c r="I262"/>
      <c r="J262"/>
      <c r="K262"/>
      <c r="L262"/>
      <c r="M262"/>
      <c r="N262"/>
      <c r="O262"/>
      <c r="P262"/>
      <c r="Q262"/>
      <c r="R262" s="39"/>
      <c r="S262" s="39"/>
      <c r="T262" s="39"/>
    </row>
    <row r="263" spans="1:20" ht="18.75" customHeight="1">
      <c r="A263" s="8"/>
      <c r="B263" s="12"/>
      <c r="C263" s="105" t="s">
        <v>32</v>
      </c>
      <c r="D263" s="3">
        <v>2550000</v>
      </c>
      <c r="E263" s="198">
        <v>3364000</v>
      </c>
      <c r="F263" s="3">
        <v>3364000</v>
      </c>
      <c r="G263" s="199">
        <f t="shared" si="6"/>
        <v>1</v>
      </c>
      <c r="H263" s="90"/>
      <c r="R263" s="39"/>
      <c r="S263" s="39"/>
      <c r="T263" s="39"/>
    </row>
    <row r="264" spans="1:20" s="181" customFormat="1" ht="18.75" customHeight="1">
      <c r="A264" s="8"/>
      <c r="B264" s="12"/>
      <c r="C264" s="18" t="s">
        <v>33</v>
      </c>
      <c r="D264" s="14">
        <v>404243</v>
      </c>
      <c r="E264" s="168">
        <v>108917</v>
      </c>
      <c r="F264" s="14">
        <v>108917</v>
      </c>
      <c r="G264" s="91">
        <f t="shared" si="6"/>
        <v>1</v>
      </c>
      <c r="H264" s="90"/>
      <c r="I264"/>
      <c r="J264"/>
      <c r="K264"/>
      <c r="L264"/>
      <c r="M264"/>
      <c r="N264"/>
      <c r="O264"/>
      <c r="P264"/>
      <c r="Q264"/>
      <c r="R264" s="51"/>
      <c r="S264" s="51"/>
      <c r="T264" s="51"/>
    </row>
    <row r="265" spans="1:20" ht="30" customHeight="1" thickBot="1">
      <c r="A265" s="8"/>
      <c r="B265" s="12"/>
      <c r="C265" s="141" t="s">
        <v>288</v>
      </c>
      <c r="D265" s="402">
        <f>D266+D388+D396+D456+D467</f>
        <v>237194970</v>
      </c>
      <c r="E265" s="402">
        <f>E266+E388+E396+E456+E467</f>
        <v>245907917</v>
      </c>
      <c r="F265" s="402">
        <f>F266+F388+F396+F456+F467</f>
        <v>246231295</v>
      </c>
      <c r="G265" s="491">
        <f t="shared" si="6"/>
        <v>1.0013150369615793</v>
      </c>
      <c r="H265" s="447"/>
      <c r="R265" s="39"/>
      <c r="S265" s="39"/>
      <c r="T265" s="39"/>
    </row>
    <row r="266" spans="1:20" ht="21.75" customHeight="1" thickBot="1">
      <c r="A266" s="11"/>
      <c r="B266" s="6"/>
      <c r="C266" s="283" t="s">
        <v>287</v>
      </c>
      <c r="D266" s="146">
        <f>D267+D271+D274+D278+D282+D285+D292+D300+D304+D337+D341+D361</f>
        <v>14202430</v>
      </c>
      <c r="E266" s="146">
        <f>E267+E271+E274+E278+E282+E285+E292+E300+E304+E337+E341+E361</f>
        <v>14158337</v>
      </c>
      <c r="F266" s="146">
        <f>F267+F271+F274+F278+F282+F285+F292+F300+F304+F337+F341+F361</f>
        <v>15468101</v>
      </c>
      <c r="G266" s="259">
        <f t="shared" si="6"/>
        <v>1.09250832212851</v>
      </c>
      <c r="H266" s="259"/>
      <c r="R266" s="39"/>
      <c r="S266" s="39"/>
      <c r="T266" s="39"/>
    </row>
    <row r="267" spans="1:20" ht="18.75" customHeight="1" thickTop="1">
      <c r="A267" s="284" t="s">
        <v>302</v>
      </c>
      <c r="B267" s="203"/>
      <c r="C267" s="274" t="s">
        <v>301</v>
      </c>
      <c r="D267" s="205">
        <f>D268</f>
        <v>3200</v>
      </c>
      <c r="E267" s="205">
        <f>E268</f>
        <v>3200</v>
      </c>
      <c r="F267" s="205">
        <f>F268</f>
        <v>2703</v>
      </c>
      <c r="G267" s="285">
        <f t="shared" si="6"/>
        <v>0.8446875</v>
      </c>
      <c r="H267" s="285"/>
      <c r="R267" s="39"/>
      <c r="S267" s="39"/>
      <c r="T267" s="39"/>
    </row>
    <row r="268" spans="1:8" ht="18.75" customHeight="1">
      <c r="A268" s="169"/>
      <c r="B268" s="155" t="s">
        <v>311</v>
      </c>
      <c r="C268" s="166" t="s">
        <v>289</v>
      </c>
      <c r="D268" s="7">
        <f>D269+D270</f>
        <v>3200</v>
      </c>
      <c r="E268" s="7">
        <f>E269+E270</f>
        <v>3200</v>
      </c>
      <c r="F268" s="7">
        <f>F269+F270</f>
        <v>2703</v>
      </c>
      <c r="G268" s="159">
        <f t="shared" si="6"/>
        <v>0.8446875</v>
      </c>
      <c r="H268" s="159"/>
    </row>
    <row r="269" spans="1:8" ht="18.75" customHeight="1">
      <c r="A269" s="8"/>
      <c r="B269" s="286"/>
      <c r="C269" s="197" t="s">
        <v>74</v>
      </c>
      <c r="D269" s="3">
        <v>3000</v>
      </c>
      <c r="E269" s="170">
        <v>3000</v>
      </c>
      <c r="F269" s="3">
        <v>2526</v>
      </c>
      <c r="G269" s="199">
        <f t="shared" si="6"/>
        <v>0.842</v>
      </c>
      <c r="H269" s="91"/>
    </row>
    <row r="270" spans="1:8" ht="38.25" customHeight="1">
      <c r="A270" s="11"/>
      <c r="B270" s="6"/>
      <c r="C270" s="246" t="s">
        <v>154</v>
      </c>
      <c r="D270" s="14">
        <v>200</v>
      </c>
      <c r="E270" s="69">
        <v>200</v>
      </c>
      <c r="F270" s="14">
        <v>177</v>
      </c>
      <c r="G270" s="91">
        <f>F270/E270</f>
        <v>0.885</v>
      </c>
      <c r="H270" s="90"/>
    </row>
    <row r="271" spans="1:17" s="399" customFormat="1" ht="19.5" customHeight="1">
      <c r="A271" s="189">
        <v>630</v>
      </c>
      <c r="B271" s="150"/>
      <c r="C271" s="164" t="s">
        <v>93</v>
      </c>
      <c r="D271" s="241">
        <f aca="true" t="shared" si="7" ref="D271:F272">D272</f>
        <v>300</v>
      </c>
      <c r="E271" s="241">
        <f t="shared" si="7"/>
        <v>300</v>
      </c>
      <c r="F271" s="241">
        <f t="shared" si="7"/>
        <v>278</v>
      </c>
      <c r="G271" s="206">
        <f>F271/E271</f>
        <v>0.9266666666666666</v>
      </c>
      <c r="H271" s="191"/>
      <c r="I271"/>
      <c r="J271"/>
      <c r="K271"/>
      <c r="L271"/>
      <c r="M271"/>
      <c r="N271"/>
      <c r="O271"/>
      <c r="P271"/>
      <c r="Q271"/>
    </row>
    <row r="272" spans="1:8" ht="19.5" customHeight="1">
      <c r="A272" s="85"/>
      <c r="B272" s="46">
        <v>63001</v>
      </c>
      <c r="C272" s="166" t="s">
        <v>111</v>
      </c>
      <c r="D272" s="7">
        <f t="shared" si="7"/>
        <v>300</v>
      </c>
      <c r="E272" s="7">
        <f t="shared" si="7"/>
        <v>300</v>
      </c>
      <c r="F272" s="7">
        <f t="shared" si="7"/>
        <v>278</v>
      </c>
      <c r="G272" s="220">
        <f>F272/E272</f>
        <v>0.9266666666666666</v>
      </c>
      <c r="H272" s="91"/>
    </row>
    <row r="273" spans="1:8" ht="25.5" customHeight="1">
      <c r="A273" s="11"/>
      <c r="B273" s="6"/>
      <c r="C273" s="76" t="s">
        <v>216</v>
      </c>
      <c r="D273" s="14">
        <v>300</v>
      </c>
      <c r="E273" s="69">
        <v>300</v>
      </c>
      <c r="F273" s="14">
        <v>278</v>
      </c>
      <c r="G273" s="90">
        <f>F273/E273</f>
        <v>0.9266666666666666</v>
      </c>
      <c r="H273" s="91"/>
    </row>
    <row r="274" spans="1:8" ht="19.5" customHeight="1">
      <c r="A274" s="162">
        <v>700</v>
      </c>
      <c r="B274" s="163"/>
      <c r="C274" s="164" t="s">
        <v>13</v>
      </c>
      <c r="D274" s="152">
        <f>D275</f>
        <v>1520000</v>
      </c>
      <c r="E274" s="153">
        <f>E275</f>
        <v>1520000</v>
      </c>
      <c r="F274" s="152">
        <f>F275</f>
        <v>1169548</v>
      </c>
      <c r="G274" s="154">
        <f aca="true" t="shared" si="8" ref="G274:G294">F274/E274</f>
        <v>0.7694394736842105</v>
      </c>
      <c r="H274" s="154"/>
    </row>
    <row r="275" spans="1:8" ht="19.5" customHeight="1">
      <c r="A275" s="169"/>
      <c r="B275" s="46">
        <v>70005</v>
      </c>
      <c r="C275" s="80" t="s">
        <v>246</v>
      </c>
      <c r="D275" s="35">
        <f>SUM(D276+D277)</f>
        <v>1520000</v>
      </c>
      <c r="E275" s="287">
        <f>SUM(E276+E277)</f>
        <v>1520000</v>
      </c>
      <c r="F275" s="35">
        <f>SUM(F276+F277)</f>
        <v>1169548</v>
      </c>
      <c r="G275" s="159">
        <f t="shared" si="8"/>
        <v>0.7694394736842105</v>
      </c>
      <c r="H275" s="158"/>
    </row>
    <row r="276" spans="1:8" ht="18.75" customHeight="1">
      <c r="A276" s="8"/>
      <c r="B276" s="45"/>
      <c r="C276" s="197" t="s">
        <v>275</v>
      </c>
      <c r="D276" s="101">
        <v>1120000</v>
      </c>
      <c r="E276" s="198">
        <v>1120000</v>
      </c>
      <c r="F276" s="101">
        <v>765523</v>
      </c>
      <c r="G276" s="199">
        <f t="shared" si="8"/>
        <v>0.6835026785714285</v>
      </c>
      <c r="H276" s="448"/>
    </row>
    <row r="277" spans="1:8" ht="18.75" customHeight="1">
      <c r="A277" s="11"/>
      <c r="B277" s="11"/>
      <c r="C277" s="76" t="s">
        <v>220</v>
      </c>
      <c r="D277" s="233">
        <v>400000</v>
      </c>
      <c r="E277" s="234">
        <v>400000</v>
      </c>
      <c r="F277" s="233">
        <v>404025</v>
      </c>
      <c r="G277" s="224">
        <f t="shared" si="8"/>
        <v>1.0100625</v>
      </c>
      <c r="H277" s="288"/>
    </row>
    <row r="278" spans="1:8" ht="18.75" customHeight="1">
      <c r="A278" s="289">
        <v>710</v>
      </c>
      <c r="B278" s="290"/>
      <c r="C278" s="291" t="s">
        <v>313</v>
      </c>
      <c r="D278" s="205">
        <f>D279</f>
        <v>2340</v>
      </c>
      <c r="E278" s="205">
        <f>E279</f>
        <v>2340</v>
      </c>
      <c r="F278" s="205">
        <f>F279</f>
        <v>1075</v>
      </c>
      <c r="G278" s="154">
        <f t="shared" si="8"/>
        <v>0.4594017094017094</v>
      </c>
      <c r="H278" s="218"/>
    </row>
    <row r="279" spans="1:8" ht="18.75" customHeight="1">
      <c r="A279" s="165"/>
      <c r="B279" s="55">
        <v>71015</v>
      </c>
      <c r="C279" s="166" t="s">
        <v>50</v>
      </c>
      <c r="D279" s="2">
        <f>D280+D281</f>
        <v>2340</v>
      </c>
      <c r="E279" s="2">
        <f>E280+E281</f>
        <v>2340</v>
      </c>
      <c r="F279" s="2">
        <f>F280+F281</f>
        <v>1075</v>
      </c>
      <c r="G279" s="159">
        <f t="shared" si="8"/>
        <v>0.4594017094017094</v>
      </c>
      <c r="H279" s="158"/>
    </row>
    <row r="280" spans="1:8" ht="18.75" customHeight="1">
      <c r="A280" s="165"/>
      <c r="B280" s="49"/>
      <c r="C280" s="183" t="s">
        <v>74</v>
      </c>
      <c r="D280" s="101">
        <v>2300</v>
      </c>
      <c r="E280" s="198">
        <v>2300</v>
      </c>
      <c r="F280" s="101">
        <v>1026</v>
      </c>
      <c r="G280" s="288">
        <f t="shared" si="8"/>
        <v>0.44608695652173913</v>
      </c>
      <c r="H280" s="449"/>
    </row>
    <row r="281" spans="1:17" s="181" customFormat="1" ht="38.25" customHeight="1">
      <c r="A281" s="292"/>
      <c r="B281" s="293"/>
      <c r="C281" s="246" t="s">
        <v>154</v>
      </c>
      <c r="D281" s="233">
        <v>40</v>
      </c>
      <c r="E281" s="234">
        <v>40</v>
      </c>
      <c r="F281" s="233">
        <v>49</v>
      </c>
      <c r="G281" s="91">
        <f t="shared" si="8"/>
        <v>1.225</v>
      </c>
      <c r="H281" s="296"/>
      <c r="I281"/>
      <c r="J281"/>
      <c r="K281"/>
      <c r="L281"/>
      <c r="M281"/>
      <c r="N281"/>
      <c r="O281"/>
      <c r="P281"/>
      <c r="Q281"/>
    </row>
    <row r="282" spans="1:8" ht="18.75" customHeight="1">
      <c r="A282" s="162">
        <v>750</v>
      </c>
      <c r="B282" s="163"/>
      <c r="C282" s="164" t="s">
        <v>310</v>
      </c>
      <c r="D282" s="152">
        <f>D283</f>
        <v>1100</v>
      </c>
      <c r="E282" s="153">
        <f>E283</f>
        <v>1100</v>
      </c>
      <c r="F282" s="152">
        <f>F283</f>
        <v>4909</v>
      </c>
      <c r="G282" s="154">
        <f t="shared" si="8"/>
        <v>4.462727272727273</v>
      </c>
      <c r="H282" s="154"/>
    </row>
    <row r="283" spans="1:8" ht="18.75" customHeight="1">
      <c r="A283" s="86"/>
      <c r="B283" s="219">
        <v>75095</v>
      </c>
      <c r="C283" s="80" t="s">
        <v>242</v>
      </c>
      <c r="D283" s="2">
        <f>SUM(D284:D284)</f>
        <v>1100</v>
      </c>
      <c r="E283" s="196">
        <f>SUM(E284:E284)</f>
        <v>1100</v>
      </c>
      <c r="F283" s="196">
        <f>SUM(F284:F284)</f>
        <v>4909</v>
      </c>
      <c r="G283" s="220">
        <f t="shared" si="8"/>
        <v>4.462727272727273</v>
      </c>
      <c r="H283" s="167"/>
    </row>
    <row r="284" spans="1:17" s="181" customFormat="1" ht="18.75" customHeight="1">
      <c r="A284" s="11"/>
      <c r="B284" s="83"/>
      <c r="C284" s="76" t="s">
        <v>299</v>
      </c>
      <c r="D284" s="233">
        <v>1100</v>
      </c>
      <c r="E284" s="234">
        <v>1100</v>
      </c>
      <c r="F284" s="233">
        <v>4909</v>
      </c>
      <c r="G284" s="91">
        <f t="shared" si="8"/>
        <v>4.462727272727273</v>
      </c>
      <c r="H284" s="450"/>
      <c r="I284"/>
      <c r="J284"/>
      <c r="K284"/>
      <c r="L284"/>
      <c r="M284"/>
      <c r="N284"/>
      <c r="O284"/>
      <c r="P284"/>
      <c r="Q284"/>
    </row>
    <row r="285" spans="1:8" ht="18.75" customHeight="1">
      <c r="A285" s="162">
        <v>754</v>
      </c>
      <c r="B285" s="163"/>
      <c r="C285" s="164" t="s">
        <v>314</v>
      </c>
      <c r="D285" s="152">
        <f>D286+D289</f>
        <v>48200</v>
      </c>
      <c r="E285" s="153">
        <f>E286+E289</f>
        <v>48200</v>
      </c>
      <c r="F285" s="152">
        <f>F286+F289</f>
        <v>46829</v>
      </c>
      <c r="G285" s="154">
        <f t="shared" si="8"/>
        <v>0.9715560165975103</v>
      </c>
      <c r="H285" s="154"/>
    </row>
    <row r="286" spans="1:8" ht="18.75" customHeight="1">
      <c r="A286" s="169"/>
      <c r="B286" s="46">
        <v>75405</v>
      </c>
      <c r="C286" s="80" t="s">
        <v>284</v>
      </c>
      <c r="D286" s="65">
        <f>D287+D288</f>
        <v>33000</v>
      </c>
      <c r="E286" s="65">
        <f>E287+E288</f>
        <v>33000</v>
      </c>
      <c r="F286" s="65">
        <f>F287+F288</f>
        <v>36954</v>
      </c>
      <c r="G286" s="159">
        <f t="shared" si="8"/>
        <v>1.1198181818181818</v>
      </c>
      <c r="H286" s="294"/>
    </row>
    <row r="287" spans="1:17" s="181" customFormat="1" ht="18.75" customHeight="1">
      <c r="A287" s="169"/>
      <c r="B287" s="47"/>
      <c r="C287" s="105" t="s">
        <v>74</v>
      </c>
      <c r="D287" s="97">
        <v>20000</v>
      </c>
      <c r="E287" s="98">
        <v>20000</v>
      </c>
      <c r="F287" s="97">
        <v>22288</v>
      </c>
      <c r="G287" s="295">
        <f t="shared" si="8"/>
        <v>1.1144</v>
      </c>
      <c r="H287" s="294"/>
      <c r="I287"/>
      <c r="J287"/>
      <c r="K287"/>
      <c r="L287"/>
      <c r="M287"/>
      <c r="N287"/>
      <c r="O287"/>
      <c r="P287"/>
      <c r="Q287"/>
    </row>
    <row r="288" spans="1:17" s="181" customFormat="1" ht="38.25" customHeight="1">
      <c r="A288" s="8"/>
      <c r="B288" s="83"/>
      <c r="C288" s="36" t="s">
        <v>154</v>
      </c>
      <c r="D288" s="233">
        <v>13000</v>
      </c>
      <c r="E288" s="234">
        <v>13000</v>
      </c>
      <c r="F288" s="233">
        <v>14666</v>
      </c>
      <c r="G288" s="91">
        <f t="shared" si="8"/>
        <v>1.128153846153846</v>
      </c>
      <c r="H288" s="297"/>
      <c r="I288"/>
      <c r="J288"/>
      <c r="K288"/>
      <c r="L288"/>
      <c r="M288"/>
      <c r="N288"/>
      <c r="O288"/>
      <c r="P288"/>
      <c r="Q288"/>
    </row>
    <row r="289" spans="1:8" ht="18.75" customHeight="1">
      <c r="A289" s="8"/>
      <c r="B289" s="46">
        <v>75411</v>
      </c>
      <c r="C289" s="166" t="s">
        <v>221</v>
      </c>
      <c r="D289" s="89">
        <f>D290+D291</f>
        <v>15200</v>
      </c>
      <c r="E289" s="89">
        <f>E290+E291</f>
        <v>15200</v>
      </c>
      <c r="F289" s="89">
        <f>F290+F291</f>
        <v>9875</v>
      </c>
      <c r="G289" s="167">
        <f t="shared" si="8"/>
        <v>0.649671052631579</v>
      </c>
      <c r="H289" s="167"/>
    </row>
    <row r="290" spans="1:8" ht="18.75" customHeight="1">
      <c r="A290" s="8"/>
      <c r="B290" s="9"/>
      <c r="C290" s="105" t="s">
        <v>74</v>
      </c>
      <c r="D290" s="101">
        <v>12000</v>
      </c>
      <c r="E290" s="198">
        <v>12000</v>
      </c>
      <c r="F290" s="101">
        <v>6664</v>
      </c>
      <c r="G290" s="48">
        <f t="shared" si="8"/>
        <v>0.5553333333333333</v>
      </c>
      <c r="H290" s="222"/>
    </row>
    <row r="291" spans="1:17" s="181" customFormat="1" ht="38.25" customHeight="1">
      <c r="A291" s="11"/>
      <c r="B291" s="83"/>
      <c r="C291" s="246" t="s">
        <v>154</v>
      </c>
      <c r="D291" s="233">
        <v>3200</v>
      </c>
      <c r="E291" s="234">
        <v>3200</v>
      </c>
      <c r="F291" s="233">
        <v>3211</v>
      </c>
      <c r="G291" s="297">
        <f t="shared" si="8"/>
        <v>1.0034375</v>
      </c>
      <c r="H291" s="296"/>
      <c r="I291"/>
      <c r="J291"/>
      <c r="K291"/>
      <c r="L291"/>
      <c r="M291"/>
      <c r="N291"/>
      <c r="O291"/>
      <c r="P291"/>
      <c r="Q291"/>
    </row>
    <row r="292" spans="1:8" ht="25.5" customHeight="1">
      <c r="A292" s="162">
        <v>756</v>
      </c>
      <c r="B292" s="163"/>
      <c r="C292" s="164" t="s">
        <v>268</v>
      </c>
      <c r="D292" s="152">
        <f>D293+D298</f>
        <v>8641160</v>
      </c>
      <c r="E292" s="152">
        <f>E293+E298</f>
        <v>8601867</v>
      </c>
      <c r="F292" s="152">
        <f>F293+F298</f>
        <v>10529119</v>
      </c>
      <c r="G292" s="154">
        <f t="shared" si="8"/>
        <v>1.2240504299822352</v>
      </c>
      <c r="H292" s="154"/>
    </row>
    <row r="293" spans="1:17" s="400" customFormat="1" ht="25.5" customHeight="1">
      <c r="A293" s="298"/>
      <c r="B293" s="299">
        <v>75618</v>
      </c>
      <c r="C293" s="300" t="s">
        <v>222</v>
      </c>
      <c r="D293" s="301">
        <f>D294</f>
        <v>4700000</v>
      </c>
      <c r="E293" s="301">
        <f>E294</f>
        <v>4700000</v>
      </c>
      <c r="F293" s="301">
        <f>F294+F295+F296+F297</f>
        <v>6920128</v>
      </c>
      <c r="G293" s="159">
        <f t="shared" si="8"/>
        <v>1.4723676595744681</v>
      </c>
      <c r="H293" s="451"/>
      <c r="I293"/>
      <c r="J293"/>
      <c r="K293"/>
      <c r="L293"/>
      <c r="M293"/>
      <c r="N293"/>
      <c r="O293"/>
      <c r="P293"/>
      <c r="Q293"/>
    </row>
    <row r="294" spans="1:17" s="400" customFormat="1" ht="25.5" customHeight="1">
      <c r="A294" s="302"/>
      <c r="B294" s="493"/>
      <c r="C294" s="494" t="s">
        <v>145</v>
      </c>
      <c r="D294" s="495">
        <v>4700000</v>
      </c>
      <c r="E294" s="495">
        <v>4700000</v>
      </c>
      <c r="F294" s="495">
        <v>6674645</v>
      </c>
      <c r="G294" s="199">
        <f t="shared" si="8"/>
        <v>1.420137234042553</v>
      </c>
      <c r="H294" s="451"/>
      <c r="I294"/>
      <c r="J294"/>
      <c r="K294"/>
      <c r="L294"/>
      <c r="M294"/>
      <c r="N294"/>
      <c r="O294"/>
      <c r="P294"/>
      <c r="Q294"/>
    </row>
    <row r="295" spans="1:17" s="400" customFormat="1" ht="38.25" customHeight="1">
      <c r="A295" s="302"/>
      <c r="B295" s="303"/>
      <c r="C295" s="183" t="s">
        <v>116</v>
      </c>
      <c r="D295" s="4"/>
      <c r="E295" s="4"/>
      <c r="F295" s="452">
        <v>174754</v>
      </c>
      <c r="G295" s="304"/>
      <c r="H295" s="451"/>
      <c r="I295"/>
      <c r="J295"/>
      <c r="K295"/>
      <c r="L295"/>
      <c r="M295"/>
      <c r="N295"/>
      <c r="O295"/>
      <c r="P295"/>
      <c r="Q295"/>
    </row>
    <row r="296" spans="1:17" s="400" customFormat="1" ht="18.75" customHeight="1">
      <c r="A296" s="302"/>
      <c r="B296" s="303"/>
      <c r="C296" s="183" t="s">
        <v>223</v>
      </c>
      <c r="D296" s="4"/>
      <c r="E296" s="4"/>
      <c r="F296" s="452">
        <v>38580</v>
      </c>
      <c r="G296" s="304"/>
      <c r="H296" s="451"/>
      <c r="I296"/>
      <c r="J296"/>
      <c r="K296"/>
      <c r="L296"/>
      <c r="M296"/>
      <c r="N296"/>
      <c r="O296"/>
      <c r="P296"/>
      <c r="Q296"/>
    </row>
    <row r="297" spans="1:17" s="400" customFormat="1" ht="18.75" customHeight="1">
      <c r="A297" s="302"/>
      <c r="B297" s="305"/>
      <c r="C297" s="187" t="s">
        <v>117</v>
      </c>
      <c r="D297" s="100"/>
      <c r="E297" s="100"/>
      <c r="F297" s="388">
        <v>32149</v>
      </c>
      <c r="G297" s="306"/>
      <c r="H297" s="451"/>
      <c r="I297"/>
      <c r="J297"/>
      <c r="K297"/>
      <c r="L297"/>
      <c r="M297"/>
      <c r="N297"/>
      <c r="O297"/>
      <c r="P297"/>
      <c r="Q297"/>
    </row>
    <row r="298" spans="1:8" ht="18.75" customHeight="1">
      <c r="A298" s="169"/>
      <c r="B298" s="46">
        <v>75622</v>
      </c>
      <c r="C298" s="54" t="s">
        <v>283</v>
      </c>
      <c r="D298" s="65">
        <f>D299</f>
        <v>3941160</v>
      </c>
      <c r="E298" s="65">
        <f>E299</f>
        <v>3901867</v>
      </c>
      <c r="F298" s="65">
        <f>F299</f>
        <v>3608991</v>
      </c>
      <c r="G298" s="294">
        <f>F298/E298</f>
        <v>0.9249395225413886</v>
      </c>
      <c r="H298" s="294"/>
    </row>
    <row r="299" spans="1:8" ht="18.75" customHeight="1">
      <c r="A299" s="11"/>
      <c r="B299" s="83"/>
      <c r="C299" s="76" t="s">
        <v>224</v>
      </c>
      <c r="D299" s="233">
        <v>3941160</v>
      </c>
      <c r="E299" s="234">
        <v>3901867</v>
      </c>
      <c r="F299" s="453">
        <v>3608991</v>
      </c>
      <c r="G299" s="297">
        <f>F299/E299</f>
        <v>0.9249395225413886</v>
      </c>
      <c r="H299" s="434"/>
    </row>
    <row r="300" spans="1:8" ht="18.75" customHeight="1">
      <c r="A300" s="202">
        <v>758</v>
      </c>
      <c r="B300" s="203"/>
      <c r="C300" s="204" t="s">
        <v>272</v>
      </c>
      <c r="D300" s="92"/>
      <c r="E300" s="454"/>
      <c r="F300" s="92">
        <f>F301</f>
        <v>21893</v>
      </c>
      <c r="G300" s="243"/>
      <c r="H300" s="243"/>
    </row>
    <row r="301" spans="1:8" ht="18.75" customHeight="1">
      <c r="A301" s="169"/>
      <c r="B301" s="219">
        <v>75814</v>
      </c>
      <c r="C301" s="80" t="s">
        <v>297</v>
      </c>
      <c r="D301" s="59"/>
      <c r="E301" s="73"/>
      <c r="F301" s="59">
        <f>F302+F303</f>
        <v>21893</v>
      </c>
      <c r="G301" s="307"/>
      <c r="H301" s="307"/>
    </row>
    <row r="302" spans="1:8" ht="25.5" customHeight="1">
      <c r="A302" s="169"/>
      <c r="B302" s="47"/>
      <c r="C302" s="105" t="s">
        <v>219</v>
      </c>
      <c r="D302" s="455"/>
      <c r="E302" s="396"/>
      <c r="F302" s="97">
        <v>5022</v>
      </c>
      <c r="G302" s="397"/>
      <c r="H302" s="456"/>
    </row>
    <row r="303" spans="1:8" ht="15" customHeight="1">
      <c r="A303" s="11"/>
      <c r="B303" s="83"/>
      <c r="C303" s="76" t="s">
        <v>225</v>
      </c>
      <c r="D303" s="14"/>
      <c r="E303" s="69"/>
      <c r="F303" s="14">
        <v>16871</v>
      </c>
      <c r="G303" s="91"/>
      <c r="H303" s="420"/>
    </row>
    <row r="304" spans="1:8" ht="18.75" customHeight="1">
      <c r="A304" s="202">
        <v>801</v>
      </c>
      <c r="B304" s="203"/>
      <c r="C304" s="274" t="s">
        <v>257</v>
      </c>
      <c r="D304" s="205">
        <f>SUM(D305+D308+D311+D315+D318+D322+D325+D328+D330)</f>
        <v>186970</v>
      </c>
      <c r="E304" s="205">
        <f>SUM(E305+E308+E311+E315+E318+E322+E325+E328+E330)</f>
        <v>186970</v>
      </c>
      <c r="F304" s="205">
        <f>SUM(F305+F308+F311+F315+F318+F322+F325+F328+F330+F334)</f>
        <v>171684</v>
      </c>
      <c r="G304" s="218">
        <f>F304/E304</f>
        <v>0.918243568486923</v>
      </c>
      <c r="H304" s="218"/>
    </row>
    <row r="305" spans="1:8" ht="18.75" customHeight="1">
      <c r="A305" s="169"/>
      <c r="B305" s="46">
        <v>80102</v>
      </c>
      <c r="C305" s="166" t="s">
        <v>4</v>
      </c>
      <c r="D305" s="89">
        <f>D307</f>
        <v>640</v>
      </c>
      <c r="E305" s="89">
        <f>E307</f>
        <v>640</v>
      </c>
      <c r="F305" s="89">
        <f>F307+F306</f>
        <v>1903</v>
      </c>
      <c r="G305" s="167">
        <f>F305/E305</f>
        <v>2.9734375</v>
      </c>
      <c r="H305" s="167"/>
    </row>
    <row r="306" spans="1:17" s="181" customFormat="1" ht="18.75" customHeight="1">
      <c r="A306" s="8"/>
      <c r="B306" s="9"/>
      <c r="C306" s="197" t="s">
        <v>74</v>
      </c>
      <c r="D306" s="101"/>
      <c r="E306" s="198"/>
      <c r="F306" s="101">
        <v>748</v>
      </c>
      <c r="G306" s="48"/>
      <c r="H306" s="222"/>
      <c r="I306"/>
      <c r="J306"/>
      <c r="K306"/>
      <c r="L306"/>
      <c r="M306"/>
      <c r="N306"/>
      <c r="O306"/>
      <c r="P306"/>
      <c r="Q306"/>
    </row>
    <row r="307" spans="1:8" ht="38.25" customHeight="1">
      <c r="A307" s="8"/>
      <c r="B307" s="83"/>
      <c r="C307" s="36" t="s">
        <v>154</v>
      </c>
      <c r="D307" s="14">
        <v>640</v>
      </c>
      <c r="E307" s="69">
        <v>640</v>
      </c>
      <c r="F307" s="14">
        <v>1155</v>
      </c>
      <c r="G307" s="91">
        <f>F307/E307</f>
        <v>1.8046875</v>
      </c>
      <c r="H307" s="91"/>
    </row>
    <row r="308" spans="1:8" ht="18.75" customHeight="1">
      <c r="A308" s="169"/>
      <c r="B308" s="46">
        <v>80111</v>
      </c>
      <c r="C308" s="166" t="s">
        <v>5</v>
      </c>
      <c r="D308" s="89">
        <f>D310</f>
        <v>270</v>
      </c>
      <c r="E308" s="89">
        <f>E310</f>
        <v>270</v>
      </c>
      <c r="F308" s="89">
        <f>F309+F310</f>
        <v>2177</v>
      </c>
      <c r="G308" s="167">
        <f>F308/E308</f>
        <v>8.062962962962963</v>
      </c>
      <c r="H308" s="167"/>
    </row>
    <row r="309" spans="1:17" s="181" customFormat="1" ht="18.75" customHeight="1">
      <c r="A309" s="8"/>
      <c r="B309" s="9"/>
      <c r="C309" s="197" t="s">
        <v>74</v>
      </c>
      <c r="D309" s="101"/>
      <c r="E309" s="198"/>
      <c r="F309" s="101">
        <v>1262</v>
      </c>
      <c r="G309" s="48"/>
      <c r="H309" s="222"/>
      <c r="I309"/>
      <c r="J309"/>
      <c r="K309"/>
      <c r="L309"/>
      <c r="M309"/>
      <c r="N309"/>
      <c r="O309"/>
      <c r="P309"/>
      <c r="Q309"/>
    </row>
    <row r="310" spans="1:8" ht="38.25" customHeight="1">
      <c r="A310" s="8"/>
      <c r="B310" s="83"/>
      <c r="C310" s="36" t="s">
        <v>154</v>
      </c>
      <c r="D310" s="40">
        <v>270</v>
      </c>
      <c r="E310" s="168">
        <v>270</v>
      </c>
      <c r="F310" s="40">
        <v>915</v>
      </c>
      <c r="G310" s="91">
        <f>F310/E310</f>
        <v>3.388888888888889</v>
      </c>
      <c r="H310" s="222"/>
    </row>
    <row r="311" spans="1:8" ht="18.75" customHeight="1">
      <c r="A311" s="169"/>
      <c r="B311" s="46">
        <v>80120</v>
      </c>
      <c r="C311" s="166" t="s">
        <v>273</v>
      </c>
      <c r="D311" s="89">
        <f>D312+D313</f>
        <v>46500</v>
      </c>
      <c r="E311" s="89">
        <f>E312+E313</f>
        <v>46500</v>
      </c>
      <c r="F311" s="89">
        <f>F312+F313+F314</f>
        <v>33521</v>
      </c>
      <c r="G311" s="167">
        <f>F311/E311</f>
        <v>0.7208817204301076</v>
      </c>
      <c r="H311" s="167"/>
    </row>
    <row r="312" spans="1:8" ht="18.75" customHeight="1">
      <c r="A312" s="169"/>
      <c r="B312" s="44"/>
      <c r="C312" s="183" t="s">
        <v>74</v>
      </c>
      <c r="D312" s="96">
        <v>40000</v>
      </c>
      <c r="E312" s="184">
        <v>40000</v>
      </c>
      <c r="F312" s="96">
        <v>25947</v>
      </c>
      <c r="G312" s="185">
        <f>F312/E312</f>
        <v>0.648675</v>
      </c>
      <c r="H312" s="457"/>
    </row>
    <row r="313" spans="1:8" ht="38.25" customHeight="1">
      <c r="A313" s="8"/>
      <c r="B313" s="84"/>
      <c r="C313" s="16" t="s">
        <v>154</v>
      </c>
      <c r="D313" s="172">
        <v>6500</v>
      </c>
      <c r="E313" s="179">
        <v>6500</v>
      </c>
      <c r="F313" s="172">
        <v>6076</v>
      </c>
      <c r="G313" s="182">
        <f>F313/E313</f>
        <v>0.9347692307692308</v>
      </c>
      <c r="H313" s="420"/>
    </row>
    <row r="314" spans="1:17" s="181" customFormat="1" ht="18.75" customHeight="1">
      <c r="A314" s="8"/>
      <c r="B314" s="83"/>
      <c r="C314" s="76" t="s">
        <v>106</v>
      </c>
      <c r="D314" s="14"/>
      <c r="E314" s="69"/>
      <c r="F314" s="14">
        <v>1498</v>
      </c>
      <c r="G314" s="91"/>
      <c r="H314" s="91"/>
      <c r="I314"/>
      <c r="J314"/>
      <c r="K314"/>
      <c r="L314"/>
      <c r="M314"/>
      <c r="N314"/>
      <c r="O314"/>
      <c r="P314"/>
      <c r="Q314"/>
    </row>
    <row r="315" spans="1:8" ht="18.75" customHeight="1">
      <c r="A315" s="169"/>
      <c r="B315" s="46">
        <v>80121</v>
      </c>
      <c r="C315" s="166" t="s">
        <v>6</v>
      </c>
      <c r="D315" s="7">
        <f>D317</f>
        <v>170</v>
      </c>
      <c r="E315" s="7">
        <f>E317</f>
        <v>170</v>
      </c>
      <c r="F315" s="7">
        <f>F316+F317</f>
        <v>904</v>
      </c>
      <c r="G315" s="159">
        <f>F315/E315</f>
        <v>5.317647058823529</v>
      </c>
      <c r="H315" s="159"/>
    </row>
    <row r="316" spans="1:8" ht="18.75" customHeight="1">
      <c r="A316" s="8"/>
      <c r="B316" s="9"/>
      <c r="C316" s="197" t="s">
        <v>74</v>
      </c>
      <c r="D316" s="3"/>
      <c r="E316" s="170"/>
      <c r="F316" s="3">
        <v>637</v>
      </c>
      <c r="G316" s="199"/>
      <c r="H316" s="91"/>
    </row>
    <row r="317" spans="1:8" ht="38.25" customHeight="1">
      <c r="A317" s="8"/>
      <c r="B317" s="83"/>
      <c r="C317" s="246" t="s">
        <v>154</v>
      </c>
      <c r="D317" s="14">
        <v>170</v>
      </c>
      <c r="E317" s="69">
        <v>170</v>
      </c>
      <c r="F317" s="14">
        <v>267</v>
      </c>
      <c r="G317" s="91">
        <f aca="true" t="shared" si="9" ref="G317:G327">F317/E317</f>
        <v>1.5705882352941176</v>
      </c>
      <c r="H317" s="90"/>
    </row>
    <row r="318" spans="1:8" ht="18.75" customHeight="1">
      <c r="A318" s="169"/>
      <c r="B318" s="46">
        <v>80130</v>
      </c>
      <c r="C318" s="166" t="s">
        <v>274</v>
      </c>
      <c r="D318" s="89">
        <f>D319+D320+D321</f>
        <v>113000</v>
      </c>
      <c r="E318" s="89">
        <f>E319+E320+E321</f>
        <v>113000</v>
      </c>
      <c r="F318" s="89">
        <f>F319+F320+F321</f>
        <v>114517</v>
      </c>
      <c r="G318" s="159">
        <f t="shared" si="9"/>
        <v>1.013424778761062</v>
      </c>
      <c r="H318" s="159"/>
    </row>
    <row r="319" spans="1:17" s="212" customFormat="1" ht="18.75" customHeight="1">
      <c r="A319" s="8"/>
      <c r="B319" s="9"/>
      <c r="C319" s="197" t="s">
        <v>74</v>
      </c>
      <c r="D319" s="101">
        <v>100000</v>
      </c>
      <c r="E319" s="198">
        <v>100000</v>
      </c>
      <c r="F319" s="101">
        <v>64727</v>
      </c>
      <c r="G319" s="199">
        <f t="shared" si="9"/>
        <v>0.64727</v>
      </c>
      <c r="H319" s="211"/>
      <c r="I319"/>
      <c r="J319"/>
      <c r="K319"/>
      <c r="L319"/>
      <c r="M319"/>
      <c r="N319"/>
      <c r="O319"/>
      <c r="P319"/>
      <c r="Q319"/>
    </row>
    <row r="320" spans="1:8" ht="38.25" customHeight="1">
      <c r="A320" s="8"/>
      <c r="B320" s="12"/>
      <c r="C320" s="13" t="s">
        <v>154</v>
      </c>
      <c r="D320" s="96">
        <v>10000</v>
      </c>
      <c r="E320" s="184">
        <v>10000</v>
      </c>
      <c r="F320" s="96">
        <v>8572</v>
      </c>
      <c r="G320" s="211">
        <f t="shared" si="9"/>
        <v>0.8572</v>
      </c>
      <c r="H320" s="200"/>
    </row>
    <row r="321" spans="1:17" s="181" customFormat="1" ht="18.75" customHeight="1">
      <c r="A321" s="8"/>
      <c r="B321" s="83"/>
      <c r="C321" s="76" t="s">
        <v>106</v>
      </c>
      <c r="D321" s="14">
        <v>3000</v>
      </c>
      <c r="E321" s="69">
        <v>3000</v>
      </c>
      <c r="F321" s="14">
        <v>41218</v>
      </c>
      <c r="G321" s="91">
        <f t="shared" si="9"/>
        <v>13.739333333333333</v>
      </c>
      <c r="H321" s="91"/>
      <c r="I321"/>
      <c r="J321"/>
      <c r="K321"/>
      <c r="L321"/>
      <c r="M321"/>
      <c r="N321"/>
      <c r="O321"/>
      <c r="P321"/>
      <c r="Q321"/>
    </row>
    <row r="322" spans="1:8" ht="18.75" customHeight="1">
      <c r="A322" s="169"/>
      <c r="B322" s="46">
        <v>80132</v>
      </c>
      <c r="C322" s="54" t="s">
        <v>277</v>
      </c>
      <c r="D322" s="89">
        <f>D323+D324</f>
        <v>5700</v>
      </c>
      <c r="E322" s="89">
        <f>E323+E324</f>
        <v>5700</v>
      </c>
      <c r="F322" s="89">
        <f>F323+F324</f>
        <v>3058</v>
      </c>
      <c r="G322" s="294">
        <f t="shared" si="9"/>
        <v>0.5364912280701755</v>
      </c>
      <c r="H322" s="294"/>
    </row>
    <row r="323" spans="1:8" ht="18.75" customHeight="1">
      <c r="A323" s="169"/>
      <c r="B323" s="47"/>
      <c r="C323" s="105" t="s">
        <v>74</v>
      </c>
      <c r="D323" s="101">
        <v>5000</v>
      </c>
      <c r="E323" s="198">
        <v>5000</v>
      </c>
      <c r="F323" s="101">
        <v>2401</v>
      </c>
      <c r="G323" s="295">
        <f t="shared" si="9"/>
        <v>0.4802</v>
      </c>
      <c r="H323" s="294"/>
    </row>
    <row r="324" spans="1:8" ht="38.25" customHeight="1">
      <c r="A324" s="8"/>
      <c r="B324" s="83"/>
      <c r="C324" s="246" t="s">
        <v>154</v>
      </c>
      <c r="D324" s="14">
        <v>700</v>
      </c>
      <c r="E324" s="69">
        <v>700</v>
      </c>
      <c r="F324" s="14">
        <v>657</v>
      </c>
      <c r="G324" s="91">
        <f t="shared" si="9"/>
        <v>0.9385714285714286</v>
      </c>
      <c r="H324" s="429"/>
    </row>
    <row r="325" spans="1:8" ht="18.75" customHeight="1">
      <c r="A325" s="8"/>
      <c r="B325" s="46">
        <v>80133</v>
      </c>
      <c r="C325" s="166" t="s">
        <v>7</v>
      </c>
      <c r="D325" s="89">
        <f>D326+D327</f>
        <v>6430</v>
      </c>
      <c r="E325" s="89">
        <f>E326+E327</f>
        <v>6430</v>
      </c>
      <c r="F325" s="89">
        <f>F326+F327</f>
        <v>3600</v>
      </c>
      <c r="G325" s="159">
        <f t="shared" si="9"/>
        <v>0.5598755832037325</v>
      </c>
      <c r="H325" s="91"/>
    </row>
    <row r="326" spans="1:17" s="181" customFormat="1" ht="18.75" customHeight="1">
      <c r="A326" s="8"/>
      <c r="B326" s="47"/>
      <c r="C326" s="197" t="s">
        <v>74</v>
      </c>
      <c r="D326" s="101">
        <v>6000</v>
      </c>
      <c r="E326" s="198">
        <v>6000</v>
      </c>
      <c r="F326" s="101">
        <v>2882</v>
      </c>
      <c r="G326" s="199">
        <f t="shared" si="9"/>
        <v>0.48033333333333333</v>
      </c>
      <c r="H326" s="91"/>
      <c r="I326"/>
      <c r="J326"/>
      <c r="K326"/>
      <c r="L326"/>
      <c r="M326"/>
      <c r="N326"/>
      <c r="O326"/>
      <c r="P326"/>
      <c r="Q326"/>
    </row>
    <row r="327" spans="1:8" ht="38.25" customHeight="1">
      <c r="A327" s="11"/>
      <c r="B327" s="83"/>
      <c r="C327" s="36" t="s">
        <v>154</v>
      </c>
      <c r="D327" s="14">
        <v>430</v>
      </c>
      <c r="E327" s="69">
        <v>430</v>
      </c>
      <c r="F327" s="14">
        <v>718</v>
      </c>
      <c r="G327" s="91">
        <f t="shared" si="9"/>
        <v>1.669767441860465</v>
      </c>
      <c r="H327" s="91"/>
    </row>
    <row r="328" spans="1:8" ht="18.75" customHeight="1">
      <c r="A328" s="8"/>
      <c r="B328" s="46">
        <v>80134</v>
      </c>
      <c r="C328" s="166" t="s">
        <v>276</v>
      </c>
      <c r="D328" s="89">
        <f>D329</f>
        <v>860</v>
      </c>
      <c r="E328" s="89">
        <f>E329</f>
        <v>860</v>
      </c>
      <c r="F328" s="89">
        <f>F329</f>
        <v>768</v>
      </c>
      <c r="G328" s="159">
        <f>F328/E328</f>
        <v>0.8930232558139535</v>
      </c>
      <c r="H328" s="91"/>
    </row>
    <row r="329" spans="1:17" s="181" customFormat="1" ht="38.25" customHeight="1">
      <c r="A329" s="8"/>
      <c r="B329" s="78"/>
      <c r="C329" s="246" t="s">
        <v>154</v>
      </c>
      <c r="D329" s="5">
        <v>860</v>
      </c>
      <c r="E329" s="70">
        <v>860</v>
      </c>
      <c r="F329" s="5">
        <v>768</v>
      </c>
      <c r="G329" s="90">
        <f>F329/E329</f>
        <v>0.8930232558139535</v>
      </c>
      <c r="H329" s="90"/>
      <c r="I329"/>
      <c r="J329"/>
      <c r="K329"/>
      <c r="L329"/>
      <c r="M329"/>
      <c r="N329"/>
      <c r="O329"/>
      <c r="P329"/>
      <c r="Q329"/>
    </row>
    <row r="330" spans="1:8" ht="25.5" customHeight="1">
      <c r="A330" s="8"/>
      <c r="B330" s="308">
        <v>80140</v>
      </c>
      <c r="C330" s="166" t="s">
        <v>8</v>
      </c>
      <c r="D330" s="89">
        <f>D331+D332</f>
        <v>13400</v>
      </c>
      <c r="E330" s="89">
        <f>E331+E332</f>
        <v>13400</v>
      </c>
      <c r="F330" s="89">
        <f>F331+F332+F333</f>
        <v>11071</v>
      </c>
      <c r="G330" s="159">
        <f>F330/E330</f>
        <v>0.8261940298507463</v>
      </c>
      <c r="H330" s="91"/>
    </row>
    <row r="331" spans="1:8" ht="18.75" customHeight="1">
      <c r="A331" s="8"/>
      <c r="B331" s="459"/>
      <c r="C331" s="183" t="s">
        <v>74</v>
      </c>
      <c r="D331" s="96">
        <v>12000</v>
      </c>
      <c r="E331" s="184">
        <v>12000</v>
      </c>
      <c r="F331" s="96">
        <v>9284</v>
      </c>
      <c r="G331" s="211">
        <f>F331/E331</f>
        <v>0.7736666666666666</v>
      </c>
      <c r="H331" s="91"/>
    </row>
    <row r="332" spans="1:17" s="181" customFormat="1" ht="38.25" customHeight="1">
      <c r="A332" s="8"/>
      <c r="B332" s="84"/>
      <c r="C332" s="16" t="s">
        <v>154</v>
      </c>
      <c r="D332" s="172">
        <v>1400</v>
      </c>
      <c r="E332" s="179">
        <v>1400</v>
      </c>
      <c r="F332" s="172">
        <v>1665</v>
      </c>
      <c r="G332" s="182">
        <f>F332/E332</f>
        <v>1.1892857142857143</v>
      </c>
      <c r="H332" s="90"/>
      <c r="I332"/>
      <c r="J332"/>
      <c r="K332"/>
      <c r="L332"/>
      <c r="M332"/>
      <c r="N332"/>
      <c r="O332"/>
      <c r="P332"/>
      <c r="Q332"/>
    </row>
    <row r="333" spans="1:8" ht="18.75" customHeight="1">
      <c r="A333" s="8"/>
      <c r="B333" s="83"/>
      <c r="C333" s="76" t="s">
        <v>106</v>
      </c>
      <c r="D333" s="14"/>
      <c r="E333" s="69"/>
      <c r="F333" s="14">
        <v>122</v>
      </c>
      <c r="G333" s="91"/>
      <c r="H333" s="91"/>
    </row>
    <row r="334" spans="1:17" s="114" customFormat="1" ht="18.75" customHeight="1">
      <c r="A334" s="169"/>
      <c r="B334" s="155">
        <v>80197</v>
      </c>
      <c r="C334" s="54" t="s">
        <v>81</v>
      </c>
      <c r="D334" s="7"/>
      <c r="E334" s="157"/>
      <c r="F334" s="7">
        <f>F335+F336</f>
        <v>165</v>
      </c>
      <c r="G334" s="159"/>
      <c r="H334" s="159"/>
      <c r="I334"/>
      <c r="J334"/>
      <c r="K334"/>
      <c r="L334"/>
      <c r="M334"/>
      <c r="N334"/>
      <c r="O334"/>
      <c r="P334"/>
      <c r="Q334"/>
    </row>
    <row r="335" spans="1:8" ht="25.5" customHeight="1">
      <c r="A335" s="8"/>
      <c r="B335" s="45"/>
      <c r="C335" s="105" t="s">
        <v>105</v>
      </c>
      <c r="D335" s="3"/>
      <c r="E335" s="170"/>
      <c r="F335" s="3">
        <v>19</v>
      </c>
      <c r="G335" s="199"/>
      <c r="H335" s="91"/>
    </row>
    <row r="336" spans="1:8" ht="18.75" customHeight="1">
      <c r="A336" s="11"/>
      <c r="B336" s="83"/>
      <c r="C336" s="18" t="s">
        <v>82</v>
      </c>
      <c r="D336" s="14"/>
      <c r="E336" s="69"/>
      <c r="F336" s="14">
        <v>146</v>
      </c>
      <c r="G336" s="91"/>
      <c r="H336" s="91"/>
    </row>
    <row r="337" spans="1:8" ht="18.75" customHeight="1">
      <c r="A337" s="189">
        <v>851</v>
      </c>
      <c r="B337" s="150"/>
      <c r="C337" s="164" t="s">
        <v>261</v>
      </c>
      <c r="D337" s="241">
        <f>D338</f>
        <v>4800</v>
      </c>
      <c r="E337" s="242"/>
      <c r="F337" s="241"/>
      <c r="G337" s="191"/>
      <c r="H337" s="191"/>
    </row>
    <row r="338" spans="1:17" s="181" customFormat="1" ht="18.75" customHeight="1">
      <c r="A338" s="86"/>
      <c r="B338" s="219">
        <v>85132</v>
      </c>
      <c r="C338" s="458" t="s">
        <v>9</v>
      </c>
      <c r="D338" s="244">
        <f>D339+D340</f>
        <v>4800</v>
      </c>
      <c r="E338" s="282"/>
      <c r="F338" s="244"/>
      <c r="G338" s="220"/>
      <c r="H338" s="159"/>
      <c r="I338"/>
      <c r="J338"/>
      <c r="K338"/>
      <c r="L338"/>
      <c r="M338"/>
      <c r="N338"/>
      <c r="O338"/>
      <c r="P338"/>
      <c r="Q338"/>
    </row>
    <row r="339" spans="1:8" ht="18.75" customHeight="1">
      <c r="A339" s="169"/>
      <c r="B339" s="44"/>
      <c r="C339" s="197" t="s">
        <v>74</v>
      </c>
      <c r="D339" s="3">
        <v>4000</v>
      </c>
      <c r="E339" s="170"/>
      <c r="F339" s="3"/>
      <c r="G339" s="309"/>
      <c r="H339" s="226"/>
    </row>
    <row r="340" spans="1:8" ht="38.25" customHeight="1">
      <c r="A340" s="11"/>
      <c r="B340" s="83"/>
      <c r="C340" s="36" t="s">
        <v>154</v>
      </c>
      <c r="D340" s="14">
        <v>800</v>
      </c>
      <c r="E340" s="69"/>
      <c r="F340" s="14"/>
      <c r="G340" s="91"/>
      <c r="H340" s="91"/>
    </row>
    <row r="341" spans="1:8" ht="18.75" customHeight="1">
      <c r="A341" s="189">
        <v>853</v>
      </c>
      <c r="B341" s="150"/>
      <c r="C341" s="240" t="s">
        <v>263</v>
      </c>
      <c r="D341" s="241">
        <f>D342+D347+D352+D354+D358</f>
        <v>2719650</v>
      </c>
      <c r="E341" s="242">
        <f>E342+E347+E352+E354+E358</f>
        <v>2719650</v>
      </c>
      <c r="F341" s="241">
        <f>F342+F347+F352+F354+F358</f>
        <v>2609706</v>
      </c>
      <c r="G341" s="206">
        <f>F341/E341</f>
        <v>0.9595742099167173</v>
      </c>
      <c r="H341" s="206"/>
    </row>
    <row r="342" spans="1:8" ht="18.75" customHeight="1">
      <c r="A342" s="169"/>
      <c r="B342" s="46">
        <v>85301</v>
      </c>
      <c r="C342" s="156" t="s">
        <v>312</v>
      </c>
      <c r="D342" s="7">
        <f>D343+D344+D345</f>
        <v>36600</v>
      </c>
      <c r="E342" s="7">
        <f>E343+E344+E345</f>
        <v>36600</v>
      </c>
      <c r="F342" s="7">
        <f>F343+F344+F345+F346</f>
        <v>26229</v>
      </c>
      <c r="G342" s="159">
        <f>F342/E342</f>
        <v>0.716639344262295</v>
      </c>
      <c r="H342" s="159"/>
    </row>
    <row r="343" spans="1:17" s="181" customFormat="1" ht="18.75" customHeight="1">
      <c r="A343" s="8"/>
      <c r="B343" s="45"/>
      <c r="C343" s="197" t="s">
        <v>278</v>
      </c>
      <c r="D343" s="101">
        <v>24000</v>
      </c>
      <c r="E343" s="198">
        <v>24000</v>
      </c>
      <c r="F343" s="101">
        <v>11721</v>
      </c>
      <c r="G343" s="295">
        <f>F343/E343</f>
        <v>0.488375</v>
      </c>
      <c r="H343" s="297"/>
      <c r="I343"/>
      <c r="J343"/>
      <c r="K343"/>
      <c r="L343"/>
      <c r="M343"/>
      <c r="N343"/>
      <c r="O343"/>
      <c r="P343"/>
      <c r="Q343"/>
    </row>
    <row r="344" spans="1:17" s="212" customFormat="1" ht="18" customHeight="1">
      <c r="A344" s="8"/>
      <c r="B344" s="84"/>
      <c r="C344" s="176" t="s">
        <v>74</v>
      </c>
      <c r="D344" s="174">
        <v>11000</v>
      </c>
      <c r="E344" s="173">
        <v>11000</v>
      </c>
      <c r="F344" s="174">
        <v>7286</v>
      </c>
      <c r="G344" s="310">
        <f>F344/E344</f>
        <v>0.6623636363636364</v>
      </c>
      <c r="H344" s="288"/>
      <c r="I344"/>
      <c r="J344"/>
      <c r="K344"/>
      <c r="L344"/>
      <c r="M344"/>
      <c r="N344"/>
      <c r="O344"/>
      <c r="P344"/>
      <c r="Q344"/>
    </row>
    <row r="345" spans="1:8" ht="38.25" customHeight="1">
      <c r="A345" s="8"/>
      <c r="B345" s="84"/>
      <c r="C345" s="13" t="s">
        <v>154</v>
      </c>
      <c r="D345" s="96">
        <v>1600</v>
      </c>
      <c r="E345" s="184">
        <v>1600</v>
      </c>
      <c r="F345" s="96">
        <v>1196</v>
      </c>
      <c r="G345" s="288">
        <f>F345/E345</f>
        <v>0.7475</v>
      </c>
      <c r="H345" s="460"/>
    </row>
    <row r="346" spans="1:17" s="181" customFormat="1" ht="18" customHeight="1">
      <c r="A346" s="8"/>
      <c r="B346" s="83"/>
      <c r="C346" s="76" t="s">
        <v>80</v>
      </c>
      <c r="D346" s="40"/>
      <c r="E346" s="168"/>
      <c r="F346" s="40">
        <v>6026</v>
      </c>
      <c r="G346" s="297"/>
      <c r="H346" s="297"/>
      <c r="I346"/>
      <c r="J346"/>
      <c r="K346"/>
      <c r="L346"/>
      <c r="M346"/>
      <c r="N346"/>
      <c r="O346"/>
      <c r="P346"/>
      <c r="Q346"/>
    </row>
    <row r="347" spans="1:8" ht="18.75" customHeight="1">
      <c r="A347" s="169"/>
      <c r="B347" s="46">
        <v>85302</v>
      </c>
      <c r="C347" s="156" t="s">
        <v>264</v>
      </c>
      <c r="D347" s="7">
        <f>D348+D349+D350+D351</f>
        <v>2671650</v>
      </c>
      <c r="E347" s="7">
        <f>E348+E349+E350+E351</f>
        <v>2671650</v>
      </c>
      <c r="F347" s="7">
        <f>F348+F349+F350+F351</f>
        <v>2566845</v>
      </c>
      <c r="G347" s="294">
        <f aca="true" t="shared" si="10" ref="G347:G385">F347/E347</f>
        <v>0.960771433383864</v>
      </c>
      <c r="H347" s="294"/>
    </row>
    <row r="348" spans="1:8" ht="18.75" customHeight="1">
      <c r="A348" s="8"/>
      <c r="B348" s="45"/>
      <c r="C348" s="197" t="s">
        <v>280</v>
      </c>
      <c r="D348" s="101">
        <v>2600000</v>
      </c>
      <c r="E348" s="101">
        <v>2600000</v>
      </c>
      <c r="F348" s="101">
        <v>2521904</v>
      </c>
      <c r="G348" s="295">
        <f t="shared" si="10"/>
        <v>0.9699630769230769</v>
      </c>
      <c r="H348" s="461"/>
    </row>
    <row r="349" spans="1:8" ht="18.75" customHeight="1">
      <c r="A349" s="8"/>
      <c r="B349" s="84"/>
      <c r="C349" s="183" t="s">
        <v>74</v>
      </c>
      <c r="D349" s="96">
        <v>63000</v>
      </c>
      <c r="E349" s="184">
        <v>63000</v>
      </c>
      <c r="F349" s="96">
        <v>32184</v>
      </c>
      <c r="G349" s="288">
        <f t="shared" si="10"/>
        <v>0.5108571428571429</v>
      </c>
      <c r="H349" s="460"/>
    </row>
    <row r="350" spans="1:8" ht="38.25" customHeight="1">
      <c r="A350" s="8"/>
      <c r="B350" s="84"/>
      <c r="C350" s="16" t="s">
        <v>154</v>
      </c>
      <c r="D350" s="174">
        <v>2200</v>
      </c>
      <c r="E350" s="173">
        <v>2200</v>
      </c>
      <c r="F350" s="174">
        <v>2032</v>
      </c>
      <c r="G350" s="310">
        <f t="shared" si="10"/>
        <v>0.9236363636363636</v>
      </c>
      <c r="H350" s="460"/>
    </row>
    <row r="351" spans="1:17" s="181" customFormat="1" ht="16.5" customHeight="1">
      <c r="A351" s="8"/>
      <c r="B351" s="83"/>
      <c r="C351" s="76" t="s">
        <v>80</v>
      </c>
      <c r="D351" s="40">
        <v>6450</v>
      </c>
      <c r="E351" s="168">
        <v>6450</v>
      </c>
      <c r="F351" s="40">
        <v>10725</v>
      </c>
      <c r="G351" s="297">
        <f t="shared" si="10"/>
        <v>1.6627906976744187</v>
      </c>
      <c r="H351" s="297"/>
      <c r="I351"/>
      <c r="J351"/>
      <c r="K351"/>
      <c r="L351"/>
      <c r="M351"/>
      <c r="N351"/>
      <c r="O351"/>
      <c r="P351"/>
      <c r="Q351"/>
    </row>
    <row r="352" spans="1:17" s="114" customFormat="1" ht="18" customHeight="1">
      <c r="A352" s="169"/>
      <c r="B352" s="155">
        <v>85304</v>
      </c>
      <c r="C352" s="156" t="s">
        <v>39</v>
      </c>
      <c r="D352" s="65">
        <f>D353</f>
        <v>8000</v>
      </c>
      <c r="E352" s="65">
        <f>E353</f>
        <v>8000</v>
      </c>
      <c r="F352" s="65">
        <f>F353</f>
        <v>14535</v>
      </c>
      <c r="G352" s="294">
        <f t="shared" si="10"/>
        <v>1.816875</v>
      </c>
      <c r="H352" s="456"/>
      <c r="I352"/>
      <c r="J352"/>
      <c r="K352"/>
      <c r="L352"/>
      <c r="M352"/>
      <c r="N352"/>
      <c r="O352"/>
      <c r="P352"/>
      <c r="Q352"/>
    </row>
    <row r="353" spans="1:17" s="181" customFormat="1" ht="16.5" customHeight="1">
      <c r="A353" s="11"/>
      <c r="B353" s="78"/>
      <c r="C353" s="41" t="s">
        <v>226</v>
      </c>
      <c r="D353" s="108">
        <v>8000</v>
      </c>
      <c r="E353" s="311">
        <v>8000</v>
      </c>
      <c r="F353" s="108">
        <v>14535</v>
      </c>
      <c r="G353" s="296">
        <f t="shared" si="10"/>
        <v>1.816875</v>
      </c>
      <c r="H353" s="297"/>
      <c r="I353"/>
      <c r="J353"/>
      <c r="K353"/>
      <c r="L353"/>
      <c r="M353"/>
      <c r="N353"/>
      <c r="O353"/>
      <c r="P353"/>
      <c r="Q353"/>
    </row>
    <row r="354" spans="1:8" ht="18.75" customHeight="1">
      <c r="A354" s="169"/>
      <c r="B354" s="46">
        <v>85326</v>
      </c>
      <c r="C354" s="166" t="s">
        <v>3</v>
      </c>
      <c r="D354" s="89">
        <f>D355+D356</f>
        <v>600</v>
      </c>
      <c r="E354" s="89">
        <f>E355+E356</f>
        <v>600</v>
      </c>
      <c r="F354" s="89">
        <f>F355+F356+F357</f>
        <v>666</v>
      </c>
      <c r="G354" s="294">
        <f t="shared" si="10"/>
        <v>1.11</v>
      </c>
      <c r="H354" s="294"/>
    </row>
    <row r="355" spans="1:8" ht="18.75" customHeight="1">
      <c r="A355" s="169"/>
      <c r="B355" s="47"/>
      <c r="C355" s="183" t="s">
        <v>74</v>
      </c>
      <c r="D355" s="96">
        <v>550</v>
      </c>
      <c r="E355" s="184">
        <v>550</v>
      </c>
      <c r="F355" s="96">
        <v>460</v>
      </c>
      <c r="G355" s="288">
        <f t="shared" si="10"/>
        <v>0.8363636363636363</v>
      </c>
      <c r="H355" s="462"/>
    </row>
    <row r="356" spans="1:8" ht="38.25" customHeight="1">
      <c r="A356" s="8"/>
      <c r="B356" s="84"/>
      <c r="C356" s="16" t="s">
        <v>154</v>
      </c>
      <c r="D356" s="172">
        <v>50</v>
      </c>
      <c r="E356" s="179">
        <v>50</v>
      </c>
      <c r="F356" s="172">
        <v>41</v>
      </c>
      <c r="G356" s="182">
        <f t="shared" si="10"/>
        <v>0.82</v>
      </c>
      <c r="H356" s="91"/>
    </row>
    <row r="357" spans="1:8" ht="18.75" customHeight="1">
      <c r="A357" s="8"/>
      <c r="B357" s="83"/>
      <c r="C357" s="76" t="s">
        <v>80</v>
      </c>
      <c r="D357" s="14"/>
      <c r="E357" s="69"/>
      <c r="F357" s="14">
        <v>165</v>
      </c>
      <c r="G357" s="91"/>
      <c r="H357" s="91"/>
    </row>
    <row r="358" spans="1:8" ht="18.75" customHeight="1">
      <c r="A358" s="169"/>
      <c r="B358" s="46">
        <v>85333</v>
      </c>
      <c r="C358" s="166" t="s">
        <v>40</v>
      </c>
      <c r="D358" s="89">
        <f>D359+D360</f>
        <v>2800</v>
      </c>
      <c r="E358" s="89">
        <f>E359+E360</f>
        <v>2800</v>
      </c>
      <c r="F358" s="89">
        <f>F359+F360</f>
        <v>1431</v>
      </c>
      <c r="G358" s="294">
        <f t="shared" si="10"/>
        <v>0.5110714285714286</v>
      </c>
      <c r="H358" s="158"/>
    </row>
    <row r="359" spans="1:8" ht="18.75" customHeight="1">
      <c r="A359" s="169"/>
      <c r="B359" s="47"/>
      <c r="C359" s="183" t="s">
        <v>74</v>
      </c>
      <c r="D359" s="96">
        <v>2300</v>
      </c>
      <c r="E359" s="184">
        <v>2300</v>
      </c>
      <c r="F359" s="96">
        <v>1065</v>
      </c>
      <c r="G359" s="288">
        <f t="shared" si="10"/>
        <v>0.46304347826086956</v>
      </c>
      <c r="H359" s="457"/>
    </row>
    <row r="360" spans="1:17" s="181" customFormat="1" ht="38.25" customHeight="1">
      <c r="A360" s="11"/>
      <c r="B360" s="83"/>
      <c r="C360" s="246" t="s">
        <v>154</v>
      </c>
      <c r="D360" s="233">
        <v>500</v>
      </c>
      <c r="E360" s="234">
        <v>500</v>
      </c>
      <c r="F360" s="233">
        <v>366</v>
      </c>
      <c r="G360" s="91">
        <f t="shared" si="10"/>
        <v>0.732</v>
      </c>
      <c r="H360" s="297"/>
      <c r="I360"/>
      <c r="J360"/>
      <c r="K360"/>
      <c r="L360"/>
      <c r="M360"/>
      <c r="N360"/>
      <c r="O360"/>
      <c r="P360"/>
      <c r="Q360"/>
    </row>
    <row r="361" spans="1:8" ht="18.75" customHeight="1">
      <c r="A361" s="162">
        <v>854</v>
      </c>
      <c r="B361" s="163"/>
      <c r="C361" s="164" t="s">
        <v>0</v>
      </c>
      <c r="D361" s="152">
        <f>SUM(D362+D367+D370+D374+D379+D383)</f>
        <v>1074710</v>
      </c>
      <c r="E361" s="152">
        <f>SUM(E362+E367+E370+E374+E379+E383)</f>
        <v>1074710</v>
      </c>
      <c r="F361" s="152">
        <f>SUM(F362+F367+F370+F374+F379+F383+F386)</f>
        <v>910357</v>
      </c>
      <c r="G361" s="154">
        <f t="shared" si="10"/>
        <v>0.8470722334397186</v>
      </c>
      <c r="H361" s="154"/>
    </row>
    <row r="362" spans="1:8" ht="18.75" customHeight="1">
      <c r="A362" s="165"/>
      <c r="B362" s="219">
        <v>85403</v>
      </c>
      <c r="C362" s="80" t="s">
        <v>10</v>
      </c>
      <c r="D362" s="2">
        <f>D363+D364+D365+D366</f>
        <v>324500</v>
      </c>
      <c r="E362" s="196">
        <f>SUM(E363:E366)</f>
        <v>324500</v>
      </c>
      <c r="F362" s="196">
        <f>SUM(F363:F366)</f>
        <v>306236</v>
      </c>
      <c r="G362" s="307">
        <f t="shared" si="10"/>
        <v>0.9437164869029275</v>
      </c>
      <c r="H362" s="167"/>
    </row>
    <row r="363" spans="1:8" ht="18.75" customHeight="1">
      <c r="A363" s="177"/>
      <c r="B363" s="84"/>
      <c r="C363" s="105" t="s">
        <v>227</v>
      </c>
      <c r="D363" s="97">
        <v>280000</v>
      </c>
      <c r="E363" s="98">
        <v>280000</v>
      </c>
      <c r="F363" s="97">
        <v>270290</v>
      </c>
      <c r="G363" s="295">
        <f t="shared" si="10"/>
        <v>0.9653214285714286</v>
      </c>
      <c r="H363" s="418"/>
    </row>
    <row r="364" spans="1:17" s="181" customFormat="1" ht="18.75" customHeight="1">
      <c r="A364" s="177"/>
      <c r="B364" s="84"/>
      <c r="C364" s="207" t="s">
        <v>74</v>
      </c>
      <c r="D364" s="229">
        <v>35000</v>
      </c>
      <c r="E364" s="232">
        <v>35000</v>
      </c>
      <c r="F364" s="229">
        <v>15665</v>
      </c>
      <c r="G364" s="310">
        <f t="shared" si="10"/>
        <v>0.44757142857142856</v>
      </c>
      <c r="H364" s="463"/>
      <c r="I364"/>
      <c r="J364"/>
      <c r="K364"/>
      <c r="L364"/>
      <c r="M364"/>
      <c r="N364"/>
      <c r="O364"/>
      <c r="P364"/>
      <c r="Q364"/>
    </row>
    <row r="365" spans="1:8" ht="38.25" customHeight="1">
      <c r="A365" s="177"/>
      <c r="B365" s="84"/>
      <c r="C365" s="13" t="s">
        <v>154</v>
      </c>
      <c r="D365" s="230">
        <v>1500</v>
      </c>
      <c r="E365" s="231">
        <v>1500</v>
      </c>
      <c r="F365" s="230">
        <v>1455</v>
      </c>
      <c r="G365" s="288">
        <f t="shared" si="10"/>
        <v>0.97</v>
      </c>
      <c r="H365" s="214"/>
    </row>
    <row r="366" spans="1:8" ht="18.75" customHeight="1">
      <c r="A366" s="177"/>
      <c r="B366" s="83"/>
      <c r="C366" s="76" t="s">
        <v>80</v>
      </c>
      <c r="D366" s="233">
        <v>8000</v>
      </c>
      <c r="E366" s="234">
        <v>8000</v>
      </c>
      <c r="F366" s="233">
        <v>18826</v>
      </c>
      <c r="G366" s="297">
        <f t="shared" si="10"/>
        <v>2.35325</v>
      </c>
      <c r="H366" s="222"/>
    </row>
    <row r="367" spans="1:8" ht="18.75" customHeight="1">
      <c r="A367" s="165"/>
      <c r="B367" s="46">
        <v>85406</v>
      </c>
      <c r="C367" s="54" t="s">
        <v>11</v>
      </c>
      <c r="D367" s="89">
        <f>D368+D369</f>
        <v>9700</v>
      </c>
      <c r="E367" s="89">
        <f>E368+E369</f>
        <v>9700</v>
      </c>
      <c r="F367" s="89">
        <f>F368+F369</f>
        <v>7012</v>
      </c>
      <c r="G367" s="294">
        <f t="shared" si="10"/>
        <v>0.7228865979381444</v>
      </c>
      <c r="H367" s="167"/>
    </row>
    <row r="368" spans="1:17" s="181" customFormat="1" ht="18.75" customHeight="1">
      <c r="A368" s="165"/>
      <c r="B368" s="47"/>
      <c r="C368" s="105" t="s">
        <v>74</v>
      </c>
      <c r="D368" s="101">
        <v>9000</v>
      </c>
      <c r="E368" s="198">
        <v>9000</v>
      </c>
      <c r="F368" s="101">
        <v>6298</v>
      </c>
      <c r="G368" s="295">
        <f t="shared" si="10"/>
        <v>0.6997777777777778</v>
      </c>
      <c r="H368" s="167"/>
      <c r="I368"/>
      <c r="J368"/>
      <c r="K368"/>
      <c r="L368"/>
      <c r="M368"/>
      <c r="N368"/>
      <c r="O368"/>
      <c r="P368"/>
      <c r="Q368"/>
    </row>
    <row r="369" spans="1:8" ht="38.25" customHeight="1">
      <c r="A369" s="165"/>
      <c r="B369" s="83"/>
      <c r="C369" s="36" t="s">
        <v>154</v>
      </c>
      <c r="D369" s="233">
        <v>700</v>
      </c>
      <c r="E369" s="234">
        <v>700</v>
      </c>
      <c r="F369" s="233">
        <v>714</v>
      </c>
      <c r="G369" s="297">
        <f t="shared" si="10"/>
        <v>1.02</v>
      </c>
      <c r="H369" s="167"/>
    </row>
    <row r="370" spans="1:8" ht="18.75" customHeight="1">
      <c r="A370" s="169"/>
      <c r="B370" s="46">
        <v>85407</v>
      </c>
      <c r="C370" s="54" t="s">
        <v>279</v>
      </c>
      <c r="D370" s="89">
        <f>D371+D372+D373</f>
        <v>3800</v>
      </c>
      <c r="E370" s="89">
        <f>E371+E372+E373</f>
        <v>3800</v>
      </c>
      <c r="F370" s="89">
        <f>F371+F372+F373</f>
        <v>3250</v>
      </c>
      <c r="G370" s="294">
        <f t="shared" si="10"/>
        <v>0.8552631578947368</v>
      </c>
      <c r="H370" s="294"/>
    </row>
    <row r="371" spans="1:8" ht="18.75" customHeight="1">
      <c r="A371" s="8"/>
      <c r="B371" s="9"/>
      <c r="C371" s="105" t="s">
        <v>74</v>
      </c>
      <c r="D371" s="101">
        <v>2900</v>
      </c>
      <c r="E371" s="198">
        <v>2900</v>
      </c>
      <c r="F371" s="101">
        <v>2105</v>
      </c>
      <c r="G371" s="295">
        <f t="shared" si="10"/>
        <v>0.7258620689655172</v>
      </c>
      <c r="H371" s="434"/>
    </row>
    <row r="372" spans="1:8" ht="38.25" customHeight="1">
      <c r="A372" s="169"/>
      <c r="B372" s="84"/>
      <c r="C372" s="13" t="s">
        <v>154</v>
      </c>
      <c r="D372" s="230">
        <v>400</v>
      </c>
      <c r="E372" s="231">
        <v>400</v>
      </c>
      <c r="F372" s="230">
        <v>358</v>
      </c>
      <c r="G372" s="288">
        <f t="shared" si="10"/>
        <v>0.895</v>
      </c>
      <c r="H372" s="297"/>
    </row>
    <row r="373" spans="1:17" s="181" customFormat="1" ht="18.75" customHeight="1">
      <c r="A373" s="169"/>
      <c r="B373" s="83"/>
      <c r="C373" s="76" t="s">
        <v>80</v>
      </c>
      <c r="D373" s="233">
        <v>500</v>
      </c>
      <c r="E373" s="234">
        <v>500</v>
      </c>
      <c r="F373" s="233">
        <v>787</v>
      </c>
      <c r="G373" s="297">
        <f t="shared" si="10"/>
        <v>1.574</v>
      </c>
      <c r="H373" s="297"/>
      <c r="I373"/>
      <c r="J373"/>
      <c r="K373"/>
      <c r="L373"/>
      <c r="M373"/>
      <c r="N373"/>
      <c r="O373"/>
      <c r="P373"/>
      <c r="Q373"/>
    </row>
    <row r="374" spans="1:8" ht="18.75" customHeight="1">
      <c r="A374" s="169"/>
      <c r="B374" s="46">
        <v>85410</v>
      </c>
      <c r="C374" s="54" t="s">
        <v>12</v>
      </c>
      <c r="D374" s="89">
        <f>D375+D376+D377+D378</f>
        <v>589900</v>
      </c>
      <c r="E374" s="89">
        <f>E375+E376+E377+E378</f>
        <v>589900</v>
      </c>
      <c r="F374" s="89">
        <f>F375+F376+F377+F378</f>
        <v>450812</v>
      </c>
      <c r="G374" s="294">
        <f t="shared" si="10"/>
        <v>0.7642176640108493</v>
      </c>
      <c r="H374" s="294"/>
    </row>
    <row r="375" spans="1:8" ht="18.75" customHeight="1">
      <c r="A375" s="8"/>
      <c r="B375" s="45"/>
      <c r="C375" s="105" t="s">
        <v>228</v>
      </c>
      <c r="D375" s="97">
        <v>560000</v>
      </c>
      <c r="E375" s="98">
        <v>560000</v>
      </c>
      <c r="F375" s="97">
        <v>431971</v>
      </c>
      <c r="G375" s="295">
        <f t="shared" si="10"/>
        <v>0.7713767857142857</v>
      </c>
      <c r="H375" s="461"/>
    </row>
    <row r="376" spans="1:8" ht="18.75" customHeight="1">
      <c r="A376" s="8"/>
      <c r="B376" s="84"/>
      <c r="C376" s="104" t="s">
        <v>74</v>
      </c>
      <c r="D376" s="230">
        <v>22000</v>
      </c>
      <c r="E376" s="231">
        <v>22000</v>
      </c>
      <c r="F376" s="230">
        <v>10633</v>
      </c>
      <c r="G376" s="288">
        <f t="shared" si="10"/>
        <v>0.4833181818181818</v>
      </c>
      <c r="H376" s="288"/>
    </row>
    <row r="377" spans="1:8" ht="38.25" customHeight="1">
      <c r="A377" s="8"/>
      <c r="B377" s="84"/>
      <c r="C377" s="16" t="s">
        <v>154</v>
      </c>
      <c r="D377" s="229">
        <v>1600</v>
      </c>
      <c r="E377" s="232">
        <v>1600</v>
      </c>
      <c r="F377" s="229">
        <v>1034</v>
      </c>
      <c r="G377" s="310">
        <f t="shared" si="10"/>
        <v>0.64625</v>
      </c>
      <c r="H377" s="434"/>
    </row>
    <row r="378" spans="1:8" ht="18.75" customHeight="1">
      <c r="A378" s="11"/>
      <c r="B378" s="83"/>
      <c r="C378" s="76" t="s">
        <v>80</v>
      </c>
      <c r="D378" s="233">
        <v>6300</v>
      </c>
      <c r="E378" s="234">
        <v>6300</v>
      </c>
      <c r="F378" s="233">
        <v>7174</v>
      </c>
      <c r="G378" s="297">
        <f t="shared" si="10"/>
        <v>1.1387301587301588</v>
      </c>
      <c r="H378" s="434"/>
    </row>
    <row r="379" spans="1:8" ht="18.75" customHeight="1">
      <c r="A379" s="169"/>
      <c r="B379" s="46">
        <v>85417</v>
      </c>
      <c r="C379" s="54" t="s">
        <v>281</v>
      </c>
      <c r="D379" s="89">
        <f>D380+D381+D382</f>
        <v>146550</v>
      </c>
      <c r="E379" s="89">
        <f>E380+E381+E382</f>
        <v>146550</v>
      </c>
      <c r="F379" s="89">
        <f>F380+F381+F382</f>
        <v>141818</v>
      </c>
      <c r="G379" s="167">
        <f t="shared" si="10"/>
        <v>0.9677106789491641</v>
      </c>
      <c r="H379" s="167"/>
    </row>
    <row r="380" spans="1:8" ht="18" customHeight="1">
      <c r="A380" s="8"/>
      <c r="B380" s="9"/>
      <c r="C380" s="197" t="s">
        <v>282</v>
      </c>
      <c r="D380" s="97">
        <v>140000</v>
      </c>
      <c r="E380" s="98">
        <v>140000</v>
      </c>
      <c r="F380" s="97">
        <v>140677</v>
      </c>
      <c r="G380" s="295">
        <f t="shared" si="10"/>
        <v>1.0048357142857143</v>
      </c>
      <c r="H380" s="461"/>
    </row>
    <row r="381" spans="1:8" ht="18" customHeight="1">
      <c r="A381" s="8"/>
      <c r="B381" s="12"/>
      <c r="C381" s="183" t="s">
        <v>74</v>
      </c>
      <c r="D381" s="230">
        <v>6500</v>
      </c>
      <c r="E381" s="231">
        <v>6500</v>
      </c>
      <c r="F381" s="230">
        <v>1103</v>
      </c>
      <c r="G381" s="288">
        <f t="shared" si="10"/>
        <v>0.1696923076923077</v>
      </c>
      <c r="H381" s="434"/>
    </row>
    <row r="382" spans="1:8" ht="38.25" customHeight="1">
      <c r="A382" s="8"/>
      <c r="B382" s="6"/>
      <c r="C382" s="246" t="s">
        <v>154</v>
      </c>
      <c r="D382" s="236">
        <v>50</v>
      </c>
      <c r="E382" s="237">
        <v>50</v>
      </c>
      <c r="F382" s="236">
        <v>38</v>
      </c>
      <c r="G382" s="312">
        <f t="shared" si="10"/>
        <v>0.76</v>
      </c>
      <c r="H382" s="450"/>
    </row>
    <row r="383" spans="1:8" ht="18.75" customHeight="1">
      <c r="A383" s="8"/>
      <c r="B383" s="46">
        <v>85495</v>
      </c>
      <c r="C383" s="166" t="s">
        <v>242</v>
      </c>
      <c r="D383" s="65">
        <f>D384+D385</f>
        <v>260</v>
      </c>
      <c r="E383" s="65">
        <f>E384+E385</f>
        <v>260</v>
      </c>
      <c r="F383" s="65">
        <f>F384+F385</f>
        <v>629</v>
      </c>
      <c r="G383" s="294">
        <f t="shared" si="10"/>
        <v>2.419230769230769</v>
      </c>
      <c r="H383" s="434"/>
    </row>
    <row r="384" spans="1:8" ht="18" customHeight="1">
      <c r="A384" s="8"/>
      <c r="B384" s="12"/>
      <c r="C384" s="183" t="s">
        <v>74</v>
      </c>
      <c r="D384" s="230">
        <v>70</v>
      </c>
      <c r="E384" s="231">
        <v>70</v>
      </c>
      <c r="F384" s="230">
        <v>326</v>
      </c>
      <c r="G384" s="288">
        <f t="shared" si="10"/>
        <v>4.6571428571428575</v>
      </c>
      <c r="H384" s="288"/>
    </row>
    <row r="385" spans="1:8" ht="38.25" customHeight="1">
      <c r="A385" s="8"/>
      <c r="B385" s="6"/>
      <c r="C385" s="246" t="s">
        <v>154</v>
      </c>
      <c r="D385" s="236">
        <v>190</v>
      </c>
      <c r="E385" s="237">
        <v>190</v>
      </c>
      <c r="F385" s="236">
        <v>303</v>
      </c>
      <c r="G385" s="312">
        <f t="shared" si="10"/>
        <v>1.5947368421052632</v>
      </c>
      <c r="H385" s="464"/>
    </row>
    <row r="386" spans="1:8" ht="18.75" customHeight="1">
      <c r="A386" s="8"/>
      <c r="B386" s="46">
        <v>85497</v>
      </c>
      <c r="C386" s="166" t="s">
        <v>81</v>
      </c>
      <c r="D386" s="65"/>
      <c r="E386" s="72"/>
      <c r="F386" s="65">
        <f>F387</f>
        <v>600</v>
      </c>
      <c r="G386" s="313"/>
      <c r="H386" s="434"/>
    </row>
    <row r="387" spans="1:17" s="181" customFormat="1" ht="18" customHeight="1">
      <c r="A387" s="8"/>
      <c r="B387" s="45"/>
      <c r="C387" s="68" t="s">
        <v>82</v>
      </c>
      <c r="D387" s="108"/>
      <c r="E387" s="311"/>
      <c r="F387" s="108">
        <v>600</v>
      </c>
      <c r="G387" s="270"/>
      <c r="H387" s="297"/>
      <c r="I387"/>
      <c r="J387"/>
      <c r="K387"/>
      <c r="L387"/>
      <c r="M387"/>
      <c r="N387"/>
      <c r="O387"/>
      <c r="P387"/>
      <c r="Q387"/>
    </row>
    <row r="388" spans="1:8" ht="19.5" customHeight="1" thickBot="1">
      <c r="A388" s="11"/>
      <c r="B388" s="6"/>
      <c r="C388" s="261" t="s">
        <v>34</v>
      </c>
      <c r="D388" s="314">
        <f>D389</f>
        <v>124959014</v>
      </c>
      <c r="E388" s="465">
        <f>E389</f>
        <v>129604361</v>
      </c>
      <c r="F388" s="314">
        <f>F389</f>
        <v>129604361</v>
      </c>
      <c r="G388" s="260">
        <f aca="true" t="shared" si="11" ref="G388:G451">F388/E388</f>
        <v>1</v>
      </c>
      <c r="H388" s="260"/>
    </row>
    <row r="389" spans="1:17" s="181" customFormat="1" ht="18.75" customHeight="1" thickTop="1">
      <c r="A389" s="189">
        <v>758</v>
      </c>
      <c r="B389" s="150"/>
      <c r="C389" s="151" t="s">
        <v>272</v>
      </c>
      <c r="D389" s="152">
        <f>D390+D392+D394</f>
        <v>124959014</v>
      </c>
      <c r="E389" s="153">
        <f>E390+E392+E394</f>
        <v>129604361</v>
      </c>
      <c r="F389" s="152">
        <f>F390+F392+F394</f>
        <v>129604361</v>
      </c>
      <c r="G389" s="154">
        <f t="shared" si="11"/>
        <v>1</v>
      </c>
      <c r="H389" s="154"/>
      <c r="I389"/>
      <c r="J389"/>
      <c r="K389"/>
      <c r="L389"/>
      <c r="M389"/>
      <c r="N389"/>
      <c r="O389"/>
      <c r="P389"/>
      <c r="Q389"/>
    </row>
    <row r="390" spans="1:17" s="181" customFormat="1" ht="25.5" customHeight="1">
      <c r="A390" s="169"/>
      <c r="B390" s="46">
        <v>75801</v>
      </c>
      <c r="C390" s="54" t="s">
        <v>15</v>
      </c>
      <c r="D390" s="89">
        <f>D391</f>
        <v>109737386</v>
      </c>
      <c r="E390" s="89">
        <f>E391</f>
        <v>108396686</v>
      </c>
      <c r="F390" s="89">
        <f>F391</f>
        <v>108396686</v>
      </c>
      <c r="G390" s="167">
        <f t="shared" si="11"/>
        <v>1</v>
      </c>
      <c r="H390" s="167"/>
      <c r="I390"/>
      <c r="J390"/>
      <c r="K390"/>
      <c r="L390"/>
      <c r="M390"/>
      <c r="N390"/>
      <c r="O390"/>
      <c r="P390"/>
      <c r="Q390"/>
    </row>
    <row r="391" spans="1:8" ht="18.75" customHeight="1">
      <c r="A391" s="8"/>
      <c r="B391" s="6"/>
      <c r="C391" s="18" t="s">
        <v>94</v>
      </c>
      <c r="D391" s="14">
        <v>109737386</v>
      </c>
      <c r="E391" s="168">
        <v>108396686</v>
      </c>
      <c r="F391" s="14">
        <v>108396686</v>
      </c>
      <c r="G391" s="91">
        <f t="shared" si="11"/>
        <v>1</v>
      </c>
      <c r="H391" s="91"/>
    </row>
    <row r="392" spans="1:8" ht="18.75" customHeight="1">
      <c r="A392" s="169"/>
      <c r="B392" s="46">
        <v>75803</v>
      </c>
      <c r="C392" s="54" t="s">
        <v>35</v>
      </c>
      <c r="D392" s="89">
        <f>D393</f>
        <v>3169164</v>
      </c>
      <c r="E392" s="89">
        <f>E393</f>
        <v>3202428</v>
      </c>
      <c r="F392" s="89">
        <f>F393</f>
        <v>3202428</v>
      </c>
      <c r="G392" s="167">
        <f t="shared" si="11"/>
        <v>1</v>
      </c>
      <c r="H392" s="158"/>
    </row>
    <row r="393" spans="1:8" ht="18.75" customHeight="1">
      <c r="A393" s="8"/>
      <c r="B393" s="53"/>
      <c r="C393" s="43" t="s">
        <v>36</v>
      </c>
      <c r="D393" s="5">
        <v>3169164</v>
      </c>
      <c r="E393" s="160">
        <v>3202428</v>
      </c>
      <c r="F393" s="5">
        <v>3202428</v>
      </c>
      <c r="G393" s="90">
        <f t="shared" si="11"/>
        <v>1</v>
      </c>
      <c r="H393" s="90"/>
    </row>
    <row r="394" spans="1:8" ht="18.75" customHeight="1">
      <c r="A394" s="169"/>
      <c r="B394" s="219">
        <v>75806</v>
      </c>
      <c r="C394" s="80" t="s">
        <v>118</v>
      </c>
      <c r="D394" s="2">
        <f>D395</f>
        <v>12052464</v>
      </c>
      <c r="E394" s="196">
        <f>SUM(E395)</f>
        <v>18005247</v>
      </c>
      <c r="F394" s="2">
        <f>SUM(F395)</f>
        <v>18005247</v>
      </c>
      <c r="G394" s="158">
        <f t="shared" si="11"/>
        <v>1</v>
      </c>
      <c r="H394" s="158"/>
    </row>
    <row r="395" spans="1:17" s="181" customFormat="1" ht="18.75" customHeight="1">
      <c r="A395" s="8"/>
      <c r="B395" s="9"/>
      <c r="C395" s="43" t="s">
        <v>95</v>
      </c>
      <c r="D395" s="5">
        <v>12052464</v>
      </c>
      <c r="E395" s="160">
        <v>18005247</v>
      </c>
      <c r="F395" s="5">
        <v>18005247</v>
      </c>
      <c r="G395" s="90">
        <f t="shared" si="11"/>
        <v>1</v>
      </c>
      <c r="H395" s="90"/>
      <c r="I395"/>
      <c r="J395"/>
      <c r="K395"/>
      <c r="L395"/>
      <c r="M395"/>
      <c r="N395"/>
      <c r="O395"/>
      <c r="P395"/>
      <c r="Q395"/>
    </row>
    <row r="396" spans="1:8" ht="19.5" customHeight="1" thickBot="1">
      <c r="A396" s="7"/>
      <c r="B396" s="65"/>
      <c r="C396" s="315" t="s">
        <v>19</v>
      </c>
      <c r="D396" s="316">
        <f>D397+D400+D420+D438</f>
        <v>20851700</v>
      </c>
      <c r="E396" s="316">
        <f>E397+E400+E420+E438+E453</f>
        <v>27040608</v>
      </c>
      <c r="F396" s="316">
        <f>F397+F400+F420+F438+F453</f>
        <v>26271143</v>
      </c>
      <c r="G396" s="317">
        <f t="shared" si="11"/>
        <v>0.9715440939789519</v>
      </c>
      <c r="H396" s="318"/>
    </row>
    <row r="397" spans="1:17" s="181" customFormat="1" ht="18.75" customHeight="1" thickTop="1">
      <c r="A397" s="319" t="s">
        <v>46</v>
      </c>
      <c r="B397" s="320"/>
      <c r="C397" s="321" t="s">
        <v>101</v>
      </c>
      <c r="D397" s="322">
        <f aca="true" t="shared" si="12" ref="D397:F398">D398</f>
        <v>3000</v>
      </c>
      <c r="E397" s="322">
        <f t="shared" si="12"/>
        <v>3000</v>
      </c>
      <c r="F397" s="322">
        <f t="shared" si="12"/>
        <v>3000</v>
      </c>
      <c r="G397" s="323">
        <f t="shared" si="11"/>
        <v>1</v>
      </c>
      <c r="H397" s="324"/>
      <c r="I397"/>
      <c r="J397"/>
      <c r="K397"/>
      <c r="L397"/>
      <c r="M397"/>
      <c r="N397"/>
      <c r="O397"/>
      <c r="P397"/>
      <c r="Q397"/>
    </row>
    <row r="398" spans="1:8" ht="18.75" customHeight="1">
      <c r="A398" s="325"/>
      <c r="B398" s="326" t="s">
        <v>102</v>
      </c>
      <c r="C398" s="327" t="s">
        <v>103</v>
      </c>
      <c r="D398" s="65">
        <f t="shared" si="12"/>
        <v>3000</v>
      </c>
      <c r="E398" s="65">
        <f t="shared" si="12"/>
        <v>3000</v>
      </c>
      <c r="F398" s="65">
        <f t="shared" si="12"/>
        <v>3000</v>
      </c>
      <c r="G398" s="294">
        <f t="shared" si="11"/>
        <v>1</v>
      </c>
      <c r="H398" s="328"/>
    </row>
    <row r="399" spans="1:8" ht="18.75" customHeight="1">
      <c r="A399" s="329"/>
      <c r="B399" s="57"/>
      <c r="C399" s="330" t="s">
        <v>229</v>
      </c>
      <c r="D399" s="233">
        <v>3000</v>
      </c>
      <c r="E399" s="234">
        <v>3000</v>
      </c>
      <c r="F399" s="108">
        <v>3000</v>
      </c>
      <c r="G399" s="297">
        <f t="shared" si="11"/>
        <v>1</v>
      </c>
      <c r="H399" s="331"/>
    </row>
    <row r="400" spans="1:8" ht="18.75" customHeight="1">
      <c r="A400" s="241">
        <v>801</v>
      </c>
      <c r="B400" s="320"/>
      <c r="C400" s="321" t="s">
        <v>257</v>
      </c>
      <c r="D400" s="152">
        <f>D418</f>
        <v>464000</v>
      </c>
      <c r="E400" s="152">
        <f>E401+E403+E405+E407+E409+E412+E414+E416+E418</f>
        <v>2607590</v>
      </c>
      <c r="F400" s="152">
        <f>F401+F403+F405+F407+F409+F412+F414+F416+F418</f>
        <v>2607590</v>
      </c>
      <c r="G400" s="154">
        <f t="shared" si="11"/>
        <v>1</v>
      </c>
      <c r="H400" s="466"/>
    </row>
    <row r="401" spans="1:17" s="118" customFormat="1" ht="18.75" customHeight="1">
      <c r="A401" s="82"/>
      <c r="B401" s="342">
        <v>80102</v>
      </c>
      <c r="C401" s="56" t="s">
        <v>4</v>
      </c>
      <c r="D401" s="89"/>
      <c r="E401" s="89">
        <f>E402</f>
        <v>85760</v>
      </c>
      <c r="F401" s="89">
        <f>F402</f>
        <v>85760</v>
      </c>
      <c r="G401" s="294">
        <f t="shared" si="11"/>
        <v>1</v>
      </c>
      <c r="H401" s="467"/>
      <c r="I401"/>
      <c r="J401"/>
      <c r="K401"/>
      <c r="L401"/>
      <c r="M401"/>
      <c r="N401"/>
      <c r="O401"/>
      <c r="P401"/>
      <c r="Q401"/>
    </row>
    <row r="402" spans="1:17" s="118" customFormat="1" ht="25.5" customHeight="1">
      <c r="A402" s="82"/>
      <c r="B402" s="342"/>
      <c r="C402" s="15" t="s">
        <v>113</v>
      </c>
      <c r="D402" s="89"/>
      <c r="E402" s="40">
        <v>85760</v>
      </c>
      <c r="F402" s="40">
        <v>85760</v>
      </c>
      <c r="G402" s="297">
        <f t="shared" si="11"/>
        <v>1</v>
      </c>
      <c r="H402" s="467"/>
      <c r="I402"/>
      <c r="J402"/>
      <c r="K402"/>
      <c r="L402"/>
      <c r="M402"/>
      <c r="N402"/>
      <c r="O402"/>
      <c r="P402"/>
      <c r="Q402"/>
    </row>
    <row r="403" spans="1:17" s="118" customFormat="1" ht="18.75" customHeight="1">
      <c r="A403" s="82"/>
      <c r="B403" s="342">
        <v>80111</v>
      </c>
      <c r="C403" s="55" t="s">
        <v>5</v>
      </c>
      <c r="D403" s="89"/>
      <c r="E403" s="89">
        <f>E404</f>
        <v>60200</v>
      </c>
      <c r="F403" s="89">
        <f>F404</f>
        <v>60200</v>
      </c>
      <c r="G403" s="294">
        <f t="shared" si="11"/>
        <v>1</v>
      </c>
      <c r="H403" s="467"/>
      <c r="I403"/>
      <c r="J403"/>
      <c r="K403"/>
      <c r="L403"/>
      <c r="M403"/>
      <c r="N403"/>
      <c r="O403"/>
      <c r="P403"/>
      <c r="Q403"/>
    </row>
    <row r="404" spans="1:17" s="118" customFormat="1" ht="25.5" customHeight="1">
      <c r="A404" s="82"/>
      <c r="B404" s="342"/>
      <c r="C404" s="10" t="s">
        <v>113</v>
      </c>
      <c r="D404" s="89"/>
      <c r="E404" s="40">
        <v>60200</v>
      </c>
      <c r="F404" s="40">
        <v>60200</v>
      </c>
      <c r="G404" s="297">
        <f t="shared" si="11"/>
        <v>1</v>
      </c>
      <c r="H404" s="467"/>
      <c r="I404"/>
      <c r="J404"/>
      <c r="K404"/>
      <c r="L404"/>
      <c r="M404"/>
      <c r="N404"/>
      <c r="O404"/>
      <c r="P404"/>
      <c r="Q404"/>
    </row>
    <row r="405" spans="1:17" s="118" customFormat="1" ht="19.5" customHeight="1">
      <c r="A405" s="82"/>
      <c r="B405" s="342">
        <v>80120</v>
      </c>
      <c r="C405" s="56" t="s">
        <v>273</v>
      </c>
      <c r="D405" s="89"/>
      <c r="E405" s="89">
        <f>E406</f>
        <v>495237</v>
      </c>
      <c r="F405" s="89">
        <f>F406</f>
        <v>495237</v>
      </c>
      <c r="G405" s="294">
        <f t="shared" si="11"/>
        <v>1</v>
      </c>
      <c r="H405" s="467"/>
      <c r="I405"/>
      <c r="J405"/>
      <c r="K405"/>
      <c r="L405"/>
      <c r="M405"/>
      <c r="N405"/>
      <c r="O405"/>
      <c r="P405"/>
      <c r="Q405"/>
    </row>
    <row r="406" spans="1:17" s="118" customFormat="1" ht="25.5" customHeight="1">
      <c r="A406" s="7"/>
      <c r="B406" s="342"/>
      <c r="C406" s="15" t="s">
        <v>113</v>
      </c>
      <c r="D406" s="89"/>
      <c r="E406" s="40">
        <v>495237</v>
      </c>
      <c r="F406" s="40">
        <v>495237</v>
      </c>
      <c r="G406" s="297">
        <f t="shared" si="11"/>
        <v>1</v>
      </c>
      <c r="H406" s="467"/>
      <c r="I406"/>
      <c r="J406"/>
      <c r="K406"/>
      <c r="L406"/>
      <c r="M406"/>
      <c r="N406"/>
      <c r="O406"/>
      <c r="P406"/>
      <c r="Q406"/>
    </row>
    <row r="407" spans="1:17" s="118" customFormat="1" ht="18.75" customHeight="1">
      <c r="A407" s="82"/>
      <c r="B407" s="342">
        <v>80121</v>
      </c>
      <c r="C407" s="55" t="s">
        <v>6</v>
      </c>
      <c r="D407" s="89"/>
      <c r="E407" s="89">
        <f>E408</f>
        <v>19700</v>
      </c>
      <c r="F407" s="89">
        <f>F408</f>
        <v>19700</v>
      </c>
      <c r="G407" s="294">
        <f t="shared" si="11"/>
        <v>1</v>
      </c>
      <c r="H407" s="467"/>
      <c r="I407"/>
      <c r="J407"/>
      <c r="K407"/>
      <c r="L407"/>
      <c r="M407"/>
      <c r="N407"/>
      <c r="O407"/>
      <c r="P407"/>
      <c r="Q407"/>
    </row>
    <row r="408" spans="1:17" s="118" customFormat="1" ht="25.5" customHeight="1">
      <c r="A408" s="82"/>
      <c r="B408" s="342"/>
      <c r="C408" s="10" t="s">
        <v>113</v>
      </c>
      <c r="D408" s="89"/>
      <c r="E408" s="40">
        <v>19700</v>
      </c>
      <c r="F408" s="40">
        <v>19700</v>
      </c>
      <c r="G408" s="297">
        <f t="shared" si="11"/>
        <v>1</v>
      </c>
      <c r="H408" s="467"/>
      <c r="I408"/>
      <c r="J408"/>
      <c r="K408"/>
      <c r="L408"/>
      <c r="M408"/>
      <c r="N408"/>
      <c r="O408"/>
      <c r="P408"/>
      <c r="Q408"/>
    </row>
    <row r="409" spans="1:17" s="118" customFormat="1" ht="18.75" customHeight="1">
      <c r="A409" s="82"/>
      <c r="B409" s="342">
        <v>80130</v>
      </c>
      <c r="C409" s="56" t="s">
        <v>274</v>
      </c>
      <c r="D409" s="89"/>
      <c r="E409" s="89">
        <f>E410+E411</f>
        <v>954960</v>
      </c>
      <c r="F409" s="89">
        <f>F410+F411</f>
        <v>954960</v>
      </c>
      <c r="G409" s="294">
        <f t="shared" si="11"/>
        <v>1</v>
      </c>
      <c r="H409" s="467"/>
      <c r="I409"/>
      <c r="J409"/>
      <c r="K409"/>
      <c r="L409"/>
      <c r="M409"/>
      <c r="N409"/>
      <c r="O409"/>
      <c r="P409"/>
      <c r="Q409"/>
    </row>
    <row r="410" spans="1:17" s="118" customFormat="1" ht="25.5" customHeight="1">
      <c r="A410" s="82"/>
      <c r="B410" s="395"/>
      <c r="C410" s="10" t="s">
        <v>113</v>
      </c>
      <c r="D410" s="35"/>
      <c r="E410" s="101">
        <v>614960</v>
      </c>
      <c r="F410" s="101">
        <v>614960</v>
      </c>
      <c r="G410" s="295">
        <f t="shared" si="11"/>
        <v>1</v>
      </c>
      <c r="H410" s="467"/>
      <c r="I410"/>
      <c r="J410"/>
      <c r="K410"/>
      <c r="L410"/>
      <c r="M410"/>
      <c r="N410"/>
      <c r="O410"/>
      <c r="P410"/>
      <c r="Q410"/>
    </row>
    <row r="411" spans="1:17" s="401" customFormat="1" ht="25.5" customHeight="1">
      <c r="A411" s="82"/>
      <c r="B411" s="342"/>
      <c r="C411" s="36" t="s">
        <v>132</v>
      </c>
      <c r="D411" s="89"/>
      <c r="E411" s="40">
        <v>340000</v>
      </c>
      <c r="F411" s="40">
        <v>340000</v>
      </c>
      <c r="G411" s="297">
        <f t="shared" si="11"/>
        <v>1</v>
      </c>
      <c r="H411" s="467"/>
      <c r="I411"/>
      <c r="J411"/>
      <c r="K411"/>
      <c r="L411"/>
      <c r="M411"/>
      <c r="N411"/>
      <c r="O411"/>
      <c r="P411"/>
      <c r="Q411"/>
    </row>
    <row r="412" spans="1:17" s="118" customFormat="1" ht="18.75" customHeight="1">
      <c r="A412" s="82"/>
      <c r="B412" s="342">
        <v>80133</v>
      </c>
      <c r="C412" s="55" t="s">
        <v>7</v>
      </c>
      <c r="D412" s="89"/>
      <c r="E412" s="89">
        <f>E413</f>
        <v>38390</v>
      </c>
      <c r="F412" s="89">
        <f>F413</f>
        <v>38390</v>
      </c>
      <c r="G412" s="294">
        <f t="shared" si="11"/>
        <v>1</v>
      </c>
      <c r="H412" s="467"/>
      <c r="I412"/>
      <c r="J412"/>
      <c r="K412"/>
      <c r="L412"/>
      <c r="M412"/>
      <c r="N412"/>
      <c r="O412"/>
      <c r="P412"/>
      <c r="Q412"/>
    </row>
    <row r="413" spans="1:17" s="118" customFormat="1" ht="25.5" customHeight="1">
      <c r="A413" s="82"/>
      <c r="B413" s="342"/>
      <c r="C413" s="10" t="s">
        <v>113</v>
      </c>
      <c r="D413" s="89"/>
      <c r="E413" s="40">
        <v>38390</v>
      </c>
      <c r="F413" s="40">
        <v>38390</v>
      </c>
      <c r="G413" s="297">
        <f t="shared" si="11"/>
        <v>1</v>
      </c>
      <c r="H413" s="467"/>
      <c r="I413"/>
      <c r="J413"/>
      <c r="K413"/>
      <c r="L413"/>
      <c r="M413"/>
      <c r="N413"/>
      <c r="O413"/>
      <c r="P413"/>
      <c r="Q413"/>
    </row>
    <row r="414" spans="1:17" s="118" customFormat="1" ht="18.75" customHeight="1">
      <c r="A414" s="82"/>
      <c r="B414" s="342">
        <v>80134</v>
      </c>
      <c r="C414" s="56" t="s">
        <v>276</v>
      </c>
      <c r="D414" s="89"/>
      <c r="E414" s="89">
        <f>E415</f>
        <v>63940</v>
      </c>
      <c r="F414" s="89">
        <f>F415</f>
        <v>63940</v>
      </c>
      <c r="G414" s="294">
        <f t="shared" si="11"/>
        <v>1</v>
      </c>
      <c r="H414" s="467"/>
      <c r="I414"/>
      <c r="J414"/>
      <c r="K414"/>
      <c r="L414"/>
      <c r="M414"/>
      <c r="N414"/>
      <c r="O414"/>
      <c r="P414"/>
      <c r="Q414"/>
    </row>
    <row r="415" spans="1:17" s="118" customFormat="1" ht="25.5" customHeight="1">
      <c r="A415" s="82"/>
      <c r="B415" s="342"/>
      <c r="C415" s="10" t="s">
        <v>113</v>
      </c>
      <c r="D415" s="89"/>
      <c r="E415" s="40">
        <v>63940</v>
      </c>
      <c r="F415" s="40">
        <v>63940</v>
      </c>
      <c r="G415" s="297">
        <f t="shared" si="11"/>
        <v>1</v>
      </c>
      <c r="H415" s="467"/>
      <c r="I415"/>
      <c r="J415"/>
      <c r="K415"/>
      <c r="L415"/>
      <c r="M415"/>
      <c r="N415"/>
      <c r="O415"/>
      <c r="P415"/>
      <c r="Q415"/>
    </row>
    <row r="416" spans="1:17" s="118" customFormat="1" ht="25.5" customHeight="1">
      <c r="A416" s="82"/>
      <c r="B416" s="342">
        <v>80140</v>
      </c>
      <c r="C416" s="56" t="s">
        <v>8</v>
      </c>
      <c r="D416" s="89"/>
      <c r="E416" s="89">
        <f>E417</f>
        <v>103210</v>
      </c>
      <c r="F416" s="89">
        <f>F417</f>
        <v>103210</v>
      </c>
      <c r="G416" s="294">
        <f t="shared" si="11"/>
        <v>1</v>
      </c>
      <c r="H416" s="467"/>
      <c r="I416"/>
      <c r="J416"/>
      <c r="K416"/>
      <c r="L416"/>
      <c r="M416"/>
      <c r="N416"/>
      <c r="O416"/>
      <c r="P416"/>
      <c r="Q416"/>
    </row>
    <row r="417" spans="1:17" s="401" customFormat="1" ht="25.5" customHeight="1">
      <c r="A417" s="82"/>
      <c r="B417" s="342"/>
      <c r="C417" s="15" t="s">
        <v>113</v>
      </c>
      <c r="D417" s="89"/>
      <c r="E417" s="40">
        <v>103210</v>
      </c>
      <c r="F417" s="40">
        <v>103210</v>
      </c>
      <c r="G417" s="297">
        <f t="shared" si="11"/>
        <v>1</v>
      </c>
      <c r="H417" s="467"/>
      <c r="I417"/>
      <c r="J417"/>
      <c r="K417"/>
      <c r="L417"/>
      <c r="M417"/>
      <c r="N417"/>
      <c r="O417"/>
      <c r="P417"/>
      <c r="Q417"/>
    </row>
    <row r="418" spans="1:8" ht="18.75" customHeight="1">
      <c r="A418" s="332"/>
      <c r="B418" s="333">
        <v>80195</v>
      </c>
      <c r="C418" s="327" t="s">
        <v>242</v>
      </c>
      <c r="D418" s="334">
        <f>D419</f>
        <v>464000</v>
      </c>
      <c r="E418" s="334">
        <f>E419</f>
        <v>786193</v>
      </c>
      <c r="F418" s="334">
        <f>F419</f>
        <v>786193</v>
      </c>
      <c r="G418" s="313">
        <f t="shared" si="11"/>
        <v>1</v>
      </c>
      <c r="H418" s="327"/>
    </row>
    <row r="419" spans="1:17" s="181" customFormat="1" ht="25.5" customHeight="1">
      <c r="A419" s="23"/>
      <c r="B419" s="57"/>
      <c r="C419" s="330" t="s">
        <v>42</v>
      </c>
      <c r="D419" s="58">
        <v>464000</v>
      </c>
      <c r="E419" s="61">
        <v>786193</v>
      </c>
      <c r="F419" s="58">
        <v>786193</v>
      </c>
      <c r="G419" s="267">
        <f t="shared" si="11"/>
        <v>1</v>
      </c>
      <c r="H419" s="58"/>
      <c r="I419"/>
      <c r="J419"/>
      <c r="K419"/>
      <c r="L419"/>
      <c r="M419"/>
      <c r="N419"/>
      <c r="O419"/>
      <c r="P419"/>
      <c r="Q419"/>
    </row>
    <row r="420" spans="1:8" ht="18.75" customHeight="1">
      <c r="A420" s="241">
        <v>853</v>
      </c>
      <c r="B420" s="320"/>
      <c r="C420" s="335" t="s">
        <v>263</v>
      </c>
      <c r="D420" s="336">
        <f>D421+D424+D427+D431+D434+D436</f>
        <v>20295700</v>
      </c>
      <c r="E420" s="336">
        <f>E421+E424+E427+E431+E434+E436+E429</f>
        <v>21714390</v>
      </c>
      <c r="F420" s="336">
        <f>F421+F424+F427+F429+F431+F434+F436</f>
        <v>21668259</v>
      </c>
      <c r="G420" s="323">
        <f t="shared" si="11"/>
        <v>0.9978755562555522</v>
      </c>
      <c r="H420" s="335"/>
    </row>
    <row r="421" spans="1:8" ht="18.75" customHeight="1">
      <c r="A421" s="337"/>
      <c r="B421" s="338">
        <v>85301</v>
      </c>
      <c r="C421" s="339" t="s">
        <v>312</v>
      </c>
      <c r="D421" s="59">
        <f>D422</f>
        <v>5840000</v>
      </c>
      <c r="E421" s="73">
        <f>E422+E423</f>
        <v>8040268</v>
      </c>
      <c r="F421" s="73">
        <f>F422+F423</f>
        <v>8040268</v>
      </c>
      <c r="G421" s="307">
        <f t="shared" si="11"/>
        <v>1</v>
      </c>
      <c r="H421" s="324"/>
    </row>
    <row r="422" spans="1:8" ht="25.5" customHeight="1">
      <c r="A422" s="22"/>
      <c r="B422" s="19"/>
      <c r="C422" s="344" t="s">
        <v>37</v>
      </c>
      <c r="D422" s="20">
        <v>5840000</v>
      </c>
      <c r="E422" s="71">
        <v>7979840</v>
      </c>
      <c r="F422" s="20">
        <v>7979840</v>
      </c>
      <c r="G422" s="343">
        <f t="shared" si="11"/>
        <v>1</v>
      </c>
      <c r="H422" s="340"/>
    </row>
    <row r="423" spans="1:8" ht="25.5" customHeight="1">
      <c r="A423" s="22"/>
      <c r="B423" s="21"/>
      <c r="C423" s="36" t="s">
        <v>113</v>
      </c>
      <c r="D423" s="34"/>
      <c r="E423" s="75">
        <v>60428</v>
      </c>
      <c r="F423" s="34">
        <v>60428</v>
      </c>
      <c r="G423" s="372">
        <f t="shared" si="11"/>
        <v>1</v>
      </c>
      <c r="H423" s="340"/>
    </row>
    <row r="424" spans="1:8" ht="18.75" customHeight="1">
      <c r="A424" s="82"/>
      <c r="B424" s="342">
        <v>85302</v>
      </c>
      <c r="C424" s="324" t="s">
        <v>264</v>
      </c>
      <c r="D424" s="65">
        <f>D425+D426</f>
        <v>7737000</v>
      </c>
      <c r="E424" s="65">
        <f>E425+E426</f>
        <v>7743160</v>
      </c>
      <c r="F424" s="65">
        <f>F425+F426</f>
        <v>7702132</v>
      </c>
      <c r="G424" s="294">
        <f t="shared" si="11"/>
        <v>0.9947013880637879</v>
      </c>
      <c r="H424" s="324"/>
    </row>
    <row r="425" spans="1:8" ht="18.75" customHeight="1">
      <c r="A425" s="22"/>
      <c r="B425" s="19"/>
      <c r="C425" s="20" t="s">
        <v>38</v>
      </c>
      <c r="D425" s="20">
        <v>7537000</v>
      </c>
      <c r="E425" s="71">
        <v>7543160</v>
      </c>
      <c r="F425" s="20">
        <v>7543160</v>
      </c>
      <c r="G425" s="343">
        <f t="shared" si="11"/>
        <v>1</v>
      </c>
      <c r="H425" s="344"/>
    </row>
    <row r="426" spans="1:17" s="181" customFormat="1" ht="25.5" customHeight="1">
      <c r="A426" s="22"/>
      <c r="B426" s="21"/>
      <c r="C426" s="110" t="s">
        <v>63</v>
      </c>
      <c r="D426" s="110">
        <v>200000</v>
      </c>
      <c r="E426" s="345">
        <v>200000</v>
      </c>
      <c r="F426" s="110">
        <v>158972</v>
      </c>
      <c r="G426" s="341">
        <f t="shared" si="11"/>
        <v>0.79486</v>
      </c>
      <c r="H426" s="330"/>
      <c r="I426"/>
      <c r="J426"/>
      <c r="K426"/>
      <c r="L426"/>
      <c r="M426"/>
      <c r="N426"/>
      <c r="O426"/>
      <c r="P426"/>
      <c r="Q426"/>
    </row>
    <row r="427" spans="1:8" ht="18.75" customHeight="1">
      <c r="A427" s="332"/>
      <c r="B427" s="333">
        <v>85304</v>
      </c>
      <c r="C427" s="327" t="s">
        <v>39</v>
      </c>
      <c r="D427" s="334">
        <f>D428</f>
        <v>5900000</v>
      </c>
      <c r="E427" s="268">
        <f>E428</f>
        <v>4976140</v>
      </c>
      <c r="F427" s="334">
        <f>F428</f>
        <v>4976140</v>
      </c>
      <c r="G427" s="313">
        <f t="shared" si="11"/>
        <v>1</v>
      </c>
      <c r="H427" s="347"/>
    </row>
    <row r="428" spans="1:8" ht="25.5" customHeight="1">
      <c r="A428" s="22"/>
      <c r="B428" s="57"/>
      <c r="C428" s="330" t="s">
        <v>230</v>
      </c>
      <c r="D428" s="58">
        <v>5900000</v>
      </c>
      <c r="E428" s="61">
        <v>4976140</v>
      </c>
      <c r="F428" s="58">
        <v>4976140</v>
      </c>
      <c r="G428" s="267">
        <f t="shared" si="11"/>
        <v>1</v>
      </c>
      <c r="H428" s="346"/>
    </row>
    <row r="429" spans="1:17" s="114" customFormat="1" ht="18.75" customHeight="1">
      <c r="A429" s="332"/>
      <c r="B429" s="333">
        <v>85324</v>
      </c>
      <c r="C429" s="334" t="s">
        <v>144</v>
      </c>
      <c r="D429" s="334"/>
      <c r="E429" s="334">
        <f>E430</f>
        <v>136855</v>
      </c>
      <c r="F429" s="334">
        <f>F430</f>
        <v>131752</v>
      </c>
      <c r="G429" s="270">
        <f t="shared" si="11"/>
        <v>0.9627123597968653</v>
      </c>
      <c r="H429" s="347"/>
      <c r="I429"/>
      <c r="J429"/>
      <c r="K429"/>
      <c r="L429"/>
      <c r="M429"/>
      <c r="N429"/>
      <c r="O429"/>
      <c r="P429"/>
      <c r="Q429"/>
    </row>
    <row r="430" spans="1:8" ht="25.5" customHeight="1">
      <c r="A430" s="22"/>
      <c r="B430" s="57"/>
      <c r="C430" s="58" t="s">
        <v>146</v>
      </c>
      <c r="D430" s="58"/>
      <c r="E430" s="58">
        <v>136855</v>
      </c>
      <c r="F430" s="108">
        <v>131752</v>
      </c>
      <c r="G430" s="267">
        <f t="shared" si="11"/>
        <v>0.9627123597968653</v>
      </c>
      <c r="H430" s="348"/>
    </row>
    <row r="431" spans="1:8" ht="18.75" customHeight="1">
      <c r="A431" s="82"/>
      <c r="B431" s="342">
        <v>85326</v>
      </c>
      <c r="C431" s="324" t="s">
        <v>231</v>
      </c>
      <c r="D431" s="65">
        <f>D432</f>
        <v>218000</v>
      </c>
      <c r="E431" s="72">
        <f>E432+E433</f>
        <v>221454</v>
      </c>
      <c r="F431" s="72">
        <f>F432+F433</f>
        <v>221454</v>
      </c>
      <c r="G431" s="294">
        <f t="shared" si="11"/>
        <v>1</v>
      </c>
      <c r="H431" s="324"/>
    </row>
    <row r="432" spans="1:8" ht="25.5" customHeight="1">
      <c r="A432" s="7"/>
      <c r="B432" s="338"/>
      <c r="C432" s="330" t="s">
        <v>232</v>
      </c>
      <c r="D432" s="108">
        <v>218000</v>
      </c>
      <c r="E432" s="311">
        <v>218000</v>
      </c>
      <c r="F432" s="108">
        <v>218000</v>
      </c>
      <c r="G432" s="267">
        <f t="shared" si="11"/>
        <v>1</v>
      </c>
      <c r="H432" s="324"/>
    </row>
    <row r="433" spans="1:17" s="181" customFormat="1" ht="25.5" customHeight="1">
      <c r="A433" s="82"/>
      <c r="B433" s="342"/>
      <c r="C433" s="36" t="s">
        <v>113</v>
      </c>
      <c r="D433" s="233"/>
      <c r="E433" s="234">
        <v>3454</v>
      </c>
      <c r="F433" s="233">
        <v>3454</v>
      </c>
      <c r="G433" s="341">
        <f t="shared" si="11"/>
        <v>1</v>
      </c>
      <c r="H433" s="324"/>
      <c r="I433"/>
      <c r="J433"/>
      <c r="K433"/>
      <c r="L433"/>
      <c r="M433"/>
      <c r="N433"/>
      <c r="O433"/>
      <c r="P433"/>
      <c r="Q433"/>
    </row>
    <row r="434" spans="1:8" ht="18.75" customHeight="1">
      <c r="A434" s="82"/>
      <c r="B434" s="342">
        <v>85333</v>
      </c>
      <c r="C434" s="324" t="s">
        <v>40</v>
      </c>
      <c r="D434" s="65">
        <f>D435</f>
        <v>572000</v>
      </c>
      <c r="E434" s="72">
        <f>E435</f>
        <v>561000</v>
      </c>
      <c r="F434" s="65">
        <f>SUM(F435)</f>
        <v>561000</v>
      </c>
      <c r="G434" s="294">
        <f t="shared" si="11"/>
        <v>1</v>
      </c>
      <c r="H434" s="324"/>
    </row>
    <row r="435" spans="1:17" s="181" customFormat="1" ht="18.75" customHeight="1">
      <c r="A435" s="22"/>
      <c r="B435" s="21"/>
      <c r="C435" s="330" t="s">
        <v>41</v>
      </c>
      <c r="D435" s="34">
        <v>572000</v>
      </c>
      <c r="E435" s="75">
        <v>561000</v>
      </c>
      <c r="F435" s="34">
        <v>561000</v>
      </c>
      <c r="G435" s="341">
        <f t="shared" si="11"/>
        <v>1</v>
      </c>
      <c r="H435" s="340"/>
      <c r="I435"/>
      <c r="J435"/>
      <c r="K435"/>
      <c r="L435"/>
      <c r="M435"/>
      <c r="N435"/>
      <c r="O435"/>
      <c r="P435"/>
      <c r="Q435"/>
    </row>
    <row r="436" spans="1:8" ht="18.75" customHeight="1">
      <c r="A436" s="82"/>
      <c r="B436" s="342">
        <v>85395</v>
      </c>
      <c r="C436" s="324" t="s">
        <v>242</v>
      </c>
      <c r="D436" s="65">
        <f>D437</f>
        <v>28700</v>
      </c>
      <c r="E436" s="65">
        <f>E437</f>
        <v>35513</v>
      </c>
      <c r="F436" s="65">
        <f>F437</f>
        <v>35513</v>
      </c>
      <c r="G436" s="294">
        <f t="shared" si="11"/>
        <v>1</v>
      </c>
      <c r="H436" s="324"/>
    </row>
    <row r="437" spans="1:8" ht="25.5" customHeight="1">
      <c r="A437" s="23"/>
      <c r="B437" s="57"/>
      <c r="C437" s="330" t="s">
        <v>233</v>
      </c>
      <c r="D437" s="58">
        <v>28700</v>
      </c>
      <c r="E437" s="61">
        <v>35513</v>
      </c>
      <c r="F437" s="58">
        <v>35513</v>
      </c>
      <c r="G437" s="267">
        <f t="shared" si="11"/>
        <v>1</v>
      </c>
      <c r="H437" s="58"/>
    </row>
    <row r="438" spans="1:8" ht="18.75" customHeight="1">
      <c r="A438" s="241">
        <v>854</v>
      </c>
      <c r="B438" s="320"/>
      <c r="C438" s="335" t="s">
        <v>206</v>
      </c>
      <c r="D438" s="336">
        <f>D447+D451</f>
        <v>89000</v>
      </c>
      <c r="E438" s="336">
        <f>E439+E441+E443+E445+E447+E449+E451</f>
        <v>1896628</v>
      </c>
      <c r="F438" s="336">
        <f>F439+F441+F443+F445+F447+F449+F451</f>
        <v>1896628</v>
      </c>
      <c r="G438" s="276">
        <f t="shared" si="11"/>
        <v>1</v>
      </c>
      <c r="H438" s="336"/>
    </row>
    <row r="439" spans="1:17" s="118" customFormat="1" ht="18.75" customHeight="1">
      <c r="A439" s="82"/>
      <c r="B439" s="342">
        <v>85403</v>
      </c>
      <c r="C439" s="56" t="s">
        <v>10</v>
      </c>
      <c r="D439" s="65"/>
      <c r="E439" s="72">
        <f>E440</f>
        <v>93140</v>
      </c>
      <c r="F439" s="72">
        <f>F440</f>
        <v>93140</v>
      </c>
      <c r="G439" s="294">
        <f t="shared" si="11"/>
        <v>1</v>
      </c>
      <c r="H439" s="65"/>
      <c r="I439"/>
      <c r="J439"/>
      <c r="K439"/>
      <c r="L439"/>
      <c r="M439"/>
      <c r="N439"/>
      <c r="O439"/>
      <c r="P439"/>
      <c r="Q439"/>
    </row>
    <row r="440" spans="1:17" s="401" customFormat="1" ht="25.5" customHeight="1">
      <c r="A440" s="82"/>
      <c r="B440" s="342"/>
      <c r="C440" s="36" t="s">
        <v>113</v>
      </c>
      <c r="D440" s="65"/>
      <c r="E440" s="234">
        <v>93140</v>
      </c>
      <c r="F440" s="234">
        <v>93140</v>
      </c>
      <c r="G440" s="297">
        <f t="shared" si="11"/>
        <v>1</v>
      </c>
      <c r="H440" s="65"/>
      <c r="I440"/>
      <c r="J440"/>
      <c r="K440"/>
      <c r="L440"/>
      <c r="M440"/>
      <c r="N440"/>
      <c r="O440"/>
      <c r="P440"/>
      <c r="Q440"/>
    </row>
    <row r="441" spans="1:17" s="118" customFormat="1" ht="18.75" customHeight="1">
      <c r="A441" s="82"/>
      <c r="B441" s="342">
        <v>85406</v>
      </c>
      <c r="C441" s="55" t="s">
        <v>133</v>
      </c>
      <c r="D441" s="65"/>
      <c r="E441" s="72">
        <f>E442</f>
        <v>91780</v>
      </c>
      <c r="F441" s="72">
        <f>F442</f>
        <v>91780</v>
      </c>
      <c r="G441" s="294">
        <f t="shared" si="11"/>
        <v>1</v>
      </c>
      <c r="H441" s="65"/>
      <c r="I441"/>
      <c r="J441"/>
      <c r="K441"/>
      <c r="L441"/>
      <c r="M441"/>
      <c r="N441"/>
      <c r="O441"/>
      <c r="P441"/>
      <c r="Q441"/>
    </row>
    <row r="442" spans="1:17" s="118" customFormat="1" ht="25.5" customHeight="1">
      <c r="A442" s="82"/>
      <c r="B442" s="342"/>
      <c r="C442" s="13" t="s">
        <v>113</v>
      </c>
      <c r="D442" s="65"/>
      <c r="E442" s="234">
        <v>91780</v>
      </c>
      <c r="F442" s="234">
        <v>91780</v>
      </c>
      <c r="G442" s="297">
        <f t="shared" si="11"/>
        <v>1</v>
      </c>
      <c r="H442" s="65"/>
      <c r="I442"/>
      <c r="J442"/>
      <c r="K442"/>
      <c r="L442"/>
      <c r="M442"/>
      <c r="N442"/>
      <c r="O442"/>
      <c r="P442"/>
      <c r="Q442"/>
    </row>
    <row r="443" spans="1:17" s="118" customFormat="1" ht="18.75" customHeight="1">
      <c r="A443" s="82"/>
      <c r="B443" s="342">
        <v>85407</v>
      </c>
      <c r="C443" s="56" t="s">
        <v>279</v>
      </c>
      <c r="D443" s="65"/>
      <c r="E443" s="72">
        <f>E444</f>
        <v>21140</v>
      </c>
      <c r="F443" s="72">
        <f>F444</f>
        <v>21140</v>
      </c>
      <c r="G443" s="294">
        <f t="shared" si="11"/>
        <v>1</v>
      </c>
      <c r="H443" s="65"/>
      <c r="I443"/>
      <c r="J443"/>
      <c r="K443"/>
      <c r="L443"/>
      <c r="M443"/>
      <c r="N443"/>
      <c r="O443"/>
      <c r="P443"/>
      <c r="Q443"/>
    </row>
    <row r="444" spans="1:17" s="401" customFormat="1" ht="25.5" customHeight="1">
      <c r="A444" s="82"/>
      <c r="B444" s="342"/>
      <c r="C444" s="15" t="s">
        <v>113</v>
      </c>
      <c r="D444" s="65"/>
      <c r="E444" s="234">
        <v>21140</v>
      </c>
      <c r="F444" s="234">
        <v>21140</v>
      </c>
      <c r="G444" s="297">
        <f t="shared" si="11"/>
        <v>1</v>
      </c>
      <c r="H444" s="65"/>
      <c r="I444"/>
      <c r="J444"/>
      <c r="K444"/>
      <c r="L444"/>
      <c r="M444"/>
      <c r="N444"/>
      <c r="O444"/>
      <c r="P444"/>
      <c r="Q444"/>
    </row>
    <row r="445" spans="1:17" s="118" customFormat="1" ht="18.75" customHeight="1">
      <c r="A445" s="82"/>
      <c r="B445" s="342">
        <v>85410</v>
      </c>
      <c r="C445" s="55" t="s">
        <v>12</v>
      </c>
      <c r="D445" s="65"/>
      <c r="E445" s="72">
        <f>E446</f>
        <v>61910</v>
      </c>
      <c r="F445" s="72">
        <f>F446</f>
        <v>61910</v>
      </c>
      <c r="G445" s="294">
        <f t="shared" si="11"/>
        <v>1</v>
      </c>
      <c r="H445" s="65"/>
      <c r="I445"/>
      <c r="J445"/>
      <c r="K445"/>
      <c r="L445"/>
      <c r="M445"/>
      <c r="N445"/>
      <c r="O445"/>
      <c r="P445"/>
      <c r="Q445"/>
    </row>
    <row r="446" spans="1:17" s="118" customFormat="1" ht="25.5" customHeight="1">
      <c r="A446" s="82"/>
      <c r="B446" s="342"/>
      <c r="C446" s="15" t="s">
        <v>113</v>
      </c>
      <c r="D446" s="65"/>
      <c r="E446" s="234">
        <v>61910</v>
      </c>
      <c r="F446" s="234">
        <v>61910</v>
      </c>
      <c r="G446" s="297">
        <f t="shared" si="11"/>
        <v>1</v>
      </c>
      <c r="H446" s="65"/>
      <c r="I446"/>
      <c r="J446"/>
      <c r="K446"/>
      <c r="L446"/>
      <c r="M446"/>
      <c r="N446"/>
      <c r="O446"/>
      <c r="P446"/>
      <c r="Q446"/>
    </row>
    <row r="447" spans="1:8" ht="18.75" customHeight="1">
      <c r="A447" s="332"/>
      <c r="B447" s="333">
        <v>85415</v>
      </c>
      <c r="C447" s="349" t="s">
        <v>43</v>
      </c>
      <c r="D447" s="264"/>
      <c r="E447" s="350">
        <f>SUM(E448)</f>
        <v>1475550</v>
      </c>
      <c r="F447" s="350">
        <f>SUM(F448)</f>
        <v>1475550</v>
      </c>
      <c r="G447" s="313">
        <f t="shared" si="11"/>
        <v>1</v>
      </c>
      <c r="H447" s="264"/>
    </row>
    <row r="448" spans="1:8" ht="18.75" customHeight="1">
      <c r="A448" s="22"/>
      <c r="B448" s="57"/>
      <c r="C448" s="330" t="s">
        <v>147</v>
      </c>
      <c r="D448" s="58"/>
      <c r="E448" s="61">
        <v>1475550</v>
      </c>
      <c r="F448" s="58">
        <v>1475550</v>
      </c>
      <c r="G448" s="341">
        <f t="shared" si="11"/>
        <v>1</v>
      </c>
      <c r="H448" s="58"/>
    </row>
    <row r="449" spans="1:8" ht="18.75" customHeight="1">
      <c r="A449" s="22"/>
      <c r="B449" s="333">
        <v>85417</v>
      </c>
      <c r="C449" s="56" t="s">
        <v>281</v>
      </c>
      <c r="D449" s="34"/>
      <c r="E449" s="268">
        <f>E450</f>
        <v>530</v>
      </c>
      <c r="F449" s="268">
        <f>F450</f>
        <v>530</v>
      </c>
      <c r="G449" s="313">
        <f t="shared" si="11"/>
        <v>1</v>
      </c>
      <c r="H449" s="352"/>
    </row>
    <row r="450" spans="1:8" ht="25.5" customHeight="1">
      <c r="A450" s="22"/>
      <c r="B450" s="21"/>
      <c r="C450" s="15" t="s">
        <v>113</v>
      </c>
      <c r="D450" s="34"/>
      <c r="E450" s="75">
        <v>530</v>
      </c>
      <c r="F450" s="75">
        <v>530</v>
      </c>
      <c r="G450" s="341">
        <f t="shared" si="11"/>
        <v>1</v>
      </c>
      <c r="H450" s="352"/>
    </row>
    <row r="451" spans="1:17" s="114" customFormat="1" ht="18.75" customHeight="1">
      <c r="A451" s="332"/>
      <c r="B451" s="342">
        <v>85495</v>
      </c>
      <c r="C451" s="324" t="s">
        <v>242</v>
      </c>
      <c r="D451" s="334">
        <f>D452</f>
        <v>89000</v>
      </c>
      <c r="E451" s="268">
        <f>E452</f>
        <v>152578</v>
      </c>
      <c r="F451" s="268">
        <f>F452</f>
        <v>152578</v>
      </c>
      <c r="G451" s="313">
        <f t="shared" si="11"/>
        <v>1</v>
      </c>
      <c r="H451" s="351"/>
      <c r="I451"/>
      <c r="J451"/>
      <c r="K451"/>
      <c r="L451"/>
      <c r="M451"/>
      <c r="N451"/>
      <c r="O451"/>
      <c r="P451"/>
      <c r="Q451"/>
    </row>
    <row r="452" spans="1:8" ht="25.5" customHeight="1">
      <c r="A452" s="23"/>
      <c r="B452" s="57"/>
      <c r="C452" s="330" t="s">
        <v>233</v>
      </c>
      <c r="D452" s="34">
        <v>89000</v>
      </c>
      <c r="E452" s="75">
        <v>152578</v>
      </c>
      <c r="F452" s="34">
        <v>152578</v>
      </c>
      <c r="G452" s="341">
        <f>F452/E452</f>
        <v>1</v>
      </c>
      <c r="H452" s="352"/>
    </row>
    <row r="453" spans="1:8" ht="18.75" customHeight="1">
      <c r="A453" s="241">
        <v>900</v>
      </c>
      <c r="B453" s="320"/>
      <c r="C453" s="335" t="s">
        <v>134</v>
      </c>
      <c r="D453" s="336"/>
      <c r="E453" s="336">
        <f>E454</f>
        <v>819000</v>
      </c>
      <c r="F453" s="336">
        <f>F454</f>
        <v>95666</v>
      </c>
      <c r="G453" s="276">
        <f>F453/E453</f>
        <v>0.1168083028083028</v>
      </c>
      <c r="H453" s="336"/>
    </row>
    <row r="454" spans="1:8" ht="18.75" customHeight="1">
      <c r="A454" s="332"/>
      <c r="B454" s="333">
        <v>90002</v>
      </c>
      <c r="C454" s="349" t="s">
        <v>115</v>
      </c>
      <c r="D454" s="264"/>
      <c r="E454" s="350">
        <f>SUM(E455)</f>
        <v>819000</v>
      </c>
      <c r="F454" s="350">
        <f>SUM(F455)</f>
        <v>95666</v>
      </c>
      <c r="G454" s="313">
        <f>F454/E454</f>
        <v>0.1168083028083028</v>
      </c>
      <c r="H454" s="264"/>
    </row>
    <row r="455" spans="1:17" s="181" customFormat="1" ht="25.5" customHeight="1">
      <c r="A455" s="22"/>
      <c r="B455" s="19"/>
      <c r="C455" s="15" t="s">
        <v>159</v>
      </c>
      <c r="D455" s="58"/>
      <c r="E455" s="61">
        <v>819000</v>
      </c>
      <c r="F455" s="58">
        <v>95666</v>
      </c>
      <c r="G455" s="341">
        <f>F455/E455</f>
        <v>0.1168083028083028</v>
      </c>
      <c r="H455" s="58"/>
      <c r="I455"/>
      <c r="J455"/>
      <c r="K455"/>
      <c r="L455"/>
      <c r="M455"/>
      <c r="N455"/>
      <c r="O455"/>
      <c r="P455"/>
      <c r="Q455"/>
    </row>
    <row r="456" spans="1:8" ht="21.75" customHeight="1" thickBot="1">
      <c r="A456" s="24"/>
      <c r="B456" s="25"/>
      <c r="C456" s="358" t="s">
        <v>109</v>
      </c>
      <c r="D456" s="359">
        <f>D460</f>
        <v>2401087</v>
      </c>
      <c r="E456" s="359">
        <f>E457+E460</f>
        <v>2672708</v>
      </c>
      <c r="F456" s="359">
        <f>F457+F460+F466</f>
        <v>2675732</v>
      </c>
      <c r="G456" s="360">
        <f>F456/E456</f>
        <v>1.001131436730088</v>
      </c>
      <c r="H456" s="468"/>
    </row>
    <row r="457" spans="1:8" ht="18.75" customHeight="1" thickTop="1">
      <c r="A457" s="241">
        <v>754</v>
      </c>
      <c r="B457" s="320"/>
      <c r="C457" s="335" t="s">
        <v>314</v>
      </c>
      <c r="D457" s="336"/>
      <c r="E457" s="336">
        <f>E458</f>
        <v>111000</v>
      </c>
      <c r="F457" s="336">
        <f>F458</f>
        <v>111000</v>
      </c>
      <c r="G457" s="276">
        <f aca="true" t="shared" si="13" ref="G457:G462">F457/E457</f>
        <v>1</v>
      </c>
      <c r="H457" s="336"/>
    </row>
    <row r="458" spans="1:8" ht="18.75" customHeight="1">
      <c r="A458" s="332"/>
      <c r="B458" s="333">
        <v>75411</v>
      </c>
      <c r="C458" s="349" t="s">
        <v>56</v>
      </c>
      <c r="D458" s="264"/>
      <c r="E458" s="350">
        <f>SUM(E459)</f>
        <v>111000</v>
      </c>
      <c r="F458" s="350">
        <f>SUM(F459)</f>
        <v>111000</v>
      </c>
      <c r="G458" s="313">
        <f t="shared" si="13"/>
        <v>1</v>
      </c>
      <c r="H458" s="264"/>
    </row>
    <row r="459" spans="1:8" ht="25.5" customHeight="1">
      <c r="A459" s="23"/>
      <c r="B459" s="57"/>
      <c r="C459" s="330" t="s">
        <v>135</v>
      </c>
      <c r="D459" s="58"/>
      <c r="E459" s="61">
        <v>111000</v>
      </c>
      <c r="F459" s="58">
        <v>111000</v>
      </c>
      <c r="G459" s="341">
        <f t="shared" si="13"/>
        <v>1</v>
      </c>
      <c r="H459" s="58"/>
    </row>
    <row r="460" spans="1:17" s="181" customFormat="1" ht="18.75" customHeight="1">
      <c r="A460" s="353" t="s">
        <v>234</v>
      </c>
      <c r="B460" s="353"/>
      <c r="C460" s="151" t="s">
        <v>257</v>
      </c>
      <c r="D460" s="354">
        <f>D461</f>
        <v>2401087</v>
      </c>
      <c r="E460" s="354">
        <f>E461</f>
        <v>2561708</v>
      </c>
      <c r="F460" s="354">
        <f>F461</f>
        <v>2561708</v>
      </c>
      <c r="G460" s="276">
        <f t="shared" si="13"/>
        <v>1</v>
      </c>
      <c r="H460" s="354">
        <f>H461</f>
        <v>0</v>
      </c>
      <c r="I460"/>
      <c r="J460"/>
      <c r="K460"/>
      <c r="L460"/>
      <c r="M460"/>
      <c r="N460"/>
      <c r="O460"/>
      <c r="P460"/>
      <c r="Q460"/>
    </row>
    <row r="461" spans="1:8" ht="18.75" customHeight="1">
      <c r="A461" s="26"/>
      <c r="B461" s="355" t="s">
        <v>86</v>
      </c>
      <c r="C461" s="356" t="s">
        <v>277</v>
      </c>
      <c r="D461" s="334">
        <f>D462</f>
        <v>2401087</v>
      </c>
      <c r="E461" s="268">
        <f>E462+E463</f>
        <v>2561708</v>
      </c>
      <c r="F461" s="268">
        <f>F462+F463</f>
        <v>2561708</v>
      </c>
      <c r="G461" s="313">
        <f t="shared" si="13"/>
        <v>1</v>
      </c>
      <c r="H461" s="334"/>
    </row>
    <row r="462" spans="1:17" s="181" customFormat="1" ht="18.75" customHeight="1">
      <c r="A462" s="26"/>
      <c r="B462" s="27"/>
      <c r="C462" s="28" t="s">
        <v>44</v>
      </c>
      <c r="D462" s="20">
        <v>2401087</v>
      </c>
      <c r="E462" s="71">
        <v>2547998</v>
      </c>
      <c r="F462" s="20">
        <v>2547998</v>
      </c>
      <c r="G462" s="343">
        <f t="shared" si="13"/>
        <v>1</v>
      </c>
      <c r="H462" s="58"/>
      <c r="I462"/>
      <c r="J462"/>
      <c r="K462"/>
      <c r="L462"/>
      <c r="M462"/>
      <c r="N462"/>
      <c r="O462"/>
      <c r="P462"/>
      <c r="Q462"/>
    </row>
    <row r="463" spans="1:17" s="181" customFormat="1" ht="25.5" customHeight="1">
      <c r="A463" s="111"/>
      <c r="B463" s="387"/>
      <c r="C463" s="469" t="s">
        <v>136</v>
      </c>
      <c r="D463" s="110"/>
      <c r="E463" s="345">
        <v>13710</v>
      </c>
      <c r="F463" s="110">
        <v>13710</v>
      </c>
      <c r="G463" s="372">
        <f>F463/E463</f>
        <v>1</v>
      </c>
      <c r="H463" s="34"/>
      <c r="I463"/>
      <c r="J463"/>
      <c r="K463"/>
      <c r="L463"/>
      <c r="M463"/>
      <c r="N463"/>
      <c r="O463"/>
      <c r="P463"/>
      <c r="Q463"/>
    </row>
    <row r="464" spans="1:8" ht="18.75" customHeight="1">
      <c r="A464" s="241">
        <v>853</v>
      </c>
      <c r="B464" s="320"/>
      <c r="C464" s="335" t="s">
        <v>263</v>
      </c>
      <c r="D464" s="336"/>
      <c r="E464" s="336"/>
      <c r="F464" s="336">
        <f>F465</f>
        <v>3024</v>
      </c>
      <c r="G464" s="276"/>
      <c r="H464" s="336"/>
    </row>
    <row r="465" spans="1:8" ht="18.75" customHeight="1">
      <c r="A465" s="332"/>
      <c r="B465" s="333">
        <v>85326</v>
      </c>
      <c r="C465" s="349" t="s">
        <v>3</v>
      </c>
      <c r="D465" s="264"/>
      <c r="E465" s="350"/>
      <c r="F465" s="350">
        <f>SUM(F466)</f>
        <v>3024</v>
      </c>
      <c r="G465" s="313"/>
      <c r="H465" s="264"/>
    </row>
    <row r="466" spans="1:8" ht="18.75" customHeight="1">
      <c r="A466" s="22"/>
      <c r="B466" s="19"/>
      <c r="C466" s="330" t="s">
        <v>137</v>
      </c>
      <c r="D466" s="58"/>
      <c r="E466" s="61"/>
      <c r="F466" s="58">
        <v>3024</v>
      </c>
      <c r="G466" s="341"/>
      <c r="H466" s="58"/>
    </row>
    <row r="467" spans="1:8" ht="27.75" customHeight="1" thickBot="1">
      <c r="A467" s="24"/>
      <c r="B467" s="25"/>
      <c r="C467" s="358" t="s">
        <v>148</v>
      </c>
      <c r="D467" s="359">
        <f>D468+D475+D480+D486+D491+D497+D503</f>
        <v>74780739</v>
      </c>
      <c r="E467" s="359">
        <f>E468+E475+E480+E486+E491+E497+E503</f>
        <v>72431903</v>
      </c>
      <c r="F467" s="359">
        <f>F468+F475+F480+F486+F491+F497+F503</f>
        <v>72211958</v>
      </c>
      <c r="G467" s="360">
        <f>F467/E467</f>
        <v>0.9969634237001891</v>
      </c>
      <c r="H467" s="359"/>
    </row>
    <row r="468" spans="1:8" ht="18.75" customHeight="1" thickTop="1">
      <c r="A468" s="361" t="s">
        <v>302</v>
      </c>
      <c r="B468" s="361"/>
      <c r="C468" s="151" t="s">
        <v>301</v>
      </c>
      <c r="D468" s="354">
        <f>D471</f>
        <v>820000</v>
      </c>
      <c r="E468" s="354">
        <f>E469+E471+E473</f>
        <v>887090</v>
      </c>
      <c r="F468" s="354">
        <f>F469+F471+F473</f>
        <v>882113</v>
      </c>
      <c r="G468" s="276">
        <f aca="true" t="shared" si="14" ref="G468:G479">F468/E468</f>
        <v>0.9943895207927043</v>
      </c>
      <c r="H468" s="354"/>
    </row>
    <row r="469" spans="1:17" s="118" customFormat="1" ht="18.75" customHeight="1">
      <c r="A469" s="470"/>
      <c r="B469" s="471" t="s">
        <v>138</v>
      </c>
      <c r="C469" s="54" t="s">
        <v>139</v>
      </c>
      <c r="D469" s="215"/>
      <c r="E469" s="215">
        <f>E470</f>
        <v>5740</v>
      </c>
      <c r="F469" s="215">
        <f>F470</f>
        <v>1990</v>
      </c>
      <c r="G469" s="393">
        <f>F469/E469</f>
        <v>0.34668989547038326</v>
      </c>
      <c r="H469" s="215"/>
      <c r="I469"/>
      <c r="J469"/>
      <c r="K469"/>
      <c r="L469"/>
      <c r="M469"/>
      <c r="N469"/>
      <c r="O469"/>
      <c r="P469"/>
      <c r="Q469"/>
    </row>
    <row r="470" spans="1:17" s="118" customFormat="1" ht="39" customHeight="1">
      <c r="A470" s="472"/>
      <c r="B470" s="471"/>
      <c r="C470" s="18" t="s">
        <v>140</v>
      </c>
      <c r="D470" s="215"/>
      <c r="E470" s="117">
        <v>5740</v>
      </c>
      <c r="F470" s="117">
        <v>1990</v>
      </c>
      <c r="G470" s="492">
        <f>F470/E470</f>
        <v>0.34668989547038326</v>
      </c>
      <c r="H470" s="215"/>
      <c r="I470"/>
      <c r="J470"/>
      <c r="K470"/>
      <c r="L470"/>
      <c r="M470"/>
      <c r="N470"/>
      <c r="O470"/>
      <c r="P470"/>
      <c r="Q470"/>
    </row>
    <row r="471" spans="1:8" ht="19.5" customHeight="1">
      <c r="A471" s="26"/>
      <c r="B471" s="355" t="s">
        <v>311</v>
      </c>
      <c r="C471" s="356" t="s">
        <v>289</v>
      </c>
      <c r="D471" s="334">
        <f>D472</f>
        <v>820000</v>
      </c>
      <c r="E471" s="334">
        <f>E472</f>
        <v>875350</v>
      </c>
      <c r="F471" s="334">
        <f>F472</f>
        <v>875350</v>
      </c>
      <c r="G471" s="313">
        <f t="shared" si="14"/>
        <v>1</v>
      </c>
      <c r="H471" s="334"/>
    </row>
    <row r="472" spans="1:17" s="181" customFormat="1" ht="19.5" customHeight="1">
      <c r="A472" s="26"/>
      <c r="B472" s="357"/>
      <c r="C472" s="266" t="s">
        <v>45</v>
      </c>
      <c r="D472" s="58">
        <v>820000</v>
      </c>
      <c r="E472" s="61">
        <v>875350</v>
      </c>
      <c r="F472" s="58">
        <v>875350</v>
      </c>
      <c r="G472" s="267">
        <f t="shared" si="14"/>
        <v>1</v>
      </c>
      <c r="H472" s="58"/>
      <c r="I472"/>
      <c r="J472"/>
      <c r="K472"/>
      <c r="L472"/>
      <c r="M472"/>
      <c r="N472"/>
      <c r="O472"/>
      <c r="P472"/>
      <c r="Q472"/>
    </row>
    <row r="473" spans="1:17" s="114" customFormat="1" ht="39" customHeight="1">
      <c r="A473" s="473"/>
      <c r="B473" s="473" t="s">
        <v>76</v>
      </c>
      <c r="C473" s="392" t="s">
        <v>77</v>
      </c>
      <c r="D473" s="468"/>
      <c r="E473" s="474">
        <f>E474</f>
        <v>6000</v>
      </c>
      <c r="F473" s="474">
        <f>F474</f>
        <v>4773</v>
      </c>
      <c r="G473" s="475">
        <f t="shared" si="14"/>
        <v>0.7955</v>
      </c>
      <c r="H473" s="468"/>
      <c r="I473"/>
      <c r="J473"/>
      <c r="K473"/>
      <c r="L473"/>
      <c r="M473"/>
      <c r="N473"/>
      <c r="O473"/>
      <c r="P473"/>
      <c r="Q473"/>
    </row>
    <row r="474" spans="1:8" ht="18.75" customHeight="1">
      <c r="A474" s="111"/>
      <c r="B474" s="357"/>
      <c r="C474" s="371" t="s">
        <v>141</v>
      </c>
      <c r="D474" s="58"/>
      <c r="E474" s="61">
        <v>6000</v>
      </c>
      <c r="F474" s="58">
        <v>4773</v>
      </c>
      <c r="G474" s="267">
        <f t="shared" si="14"/>
        <v>0.7955</v>
      </c>
      <c r="H474" s="352"/>
    </row>
    <row r="475" spans="1:8" ht="18.75" customHeight="1">
      <c r="A475" s="202">
        <v>700</v>
      </c>
      <c r="B475" s="203"/>
      <c r="C475" s="274" t="s">
        <v>13</v>
      </c>
      <c r="D475" s="363">
        <f>D476</f>
        <v>212000</v>
      </c>
      <c r="E475" s="363">
        <f>E476</f>
        <v>220000</v>
      </c>
      <c r="F475" s="363">
        <f>F476</f>
        <v>219653</v>
      </c>
      <c r="G475" s="364">
        <f t="shared" si="14"/>
        <v>0.9984227272727273</v>
      </c>
      <c r="H475" s="363"/>
    </row>
    <row r="476" spans="1:17" s="181" customFormat="1" ht="18.75" customHeight="1">
      <c r="A476" s="370"/>
      <c r="B476" s="64">
        <v>70005</v>
      </c>
      <c r="C476" s="278" t="s">
        <v>47</v>
      </c>
      <c r="D476" s="62">
        <f>D477+D479</f>
        <v>212000</v>
      </c>
      <c r="E476" s="62">
        <f>E477+E479+E478</f>
        <v>220000</v>
      </c>
      <c r="F476" s="62">
        <f>F477+F479+F478</f>
        <v>219653</v>
      </c>
      <c r="G476" s="270">
        <f t="shared" si="14"/>
        <v>0.9984227272727273</v>
      </c>
      <c r="H476" s="62">
        <f>H477+H479</f>
        <v>0</v>
      </c>
      <c r="I476"/>
      <c r="J476"/>
      <c r="K476"/>
      <c r="L476"/>
      <c r="M476"/>
      <c r="N476"/>
      <c r="O476"/>
      <c r="P476"/>
      <c r="Q476"/>
    </row>
    <row r="477" spans="1:8" ht="25.5" customHeight="1">
      <c r="A477" s="29"/>
      <c r="B477" s="30"/>
      <c r="C477" s="487" t="s">
        <v>235</v>
      </c>
      <c r="D477" s="32">
        <v>206000</v>
      </c>
      <c r="E477" s="74">
        <v>206000</v>
      </c>
      <c r="F477" s="32">
        <v>206000</v>
      </c>
      <c r="G477" s="374">
        <f t="shared" si="14"/>
        <v>1</v>
      </c>
      <c r="H477" s="32"/>
    </row>
    <row r="478" spans="1:8" ht="25.5" customHeight="1">
      <c r="A478" s="29"/>
      <c r="B478" s="30"/>
      <c r="C478" s="366" t="s">
        <v>211</v>
      </c>
      <c r="D478" s="394"/>
      <c r="E478" s="476">
        <v>10000</v>
      </c>
      <c r="F478" s="394">
        <v>9906</v>
      </c>
      <c r="G478" s="374">
        <f t="shared" si="14"/>
        <v>0.9906</v>
      </c>
      <c r="H478" s="352"/>
    </row>
    <row r="479" spans="1:8" ht="25.5" customHeight="1">
      <c r="A479" s="29"/>
      <c r="B479" s="30"/>
      <c r="C479" s="366" t="s">
        <v>149</v>
      </c>
      <c r="D479" s="367">
        <v>6000</v>
      </c>
      <c r="E479" s="368">
        <v>4000</v>
      </c>
      <c r="F479" s="367">
        <v>3747</v>
      </c>
      <c r="G479" s="374">
        <f t="shared" si="14"/>
        <v>0.93675</v>
      </c>
      <c r="H479" s="352"/>
    </row>
    <row r="480" spans="1:8" ht="18.75" customHeight="1">
      <c r="A480" s="202">
        <v>710</v>
      </c>
      <c r="B480" s="203"/>
      <c r="C480" s="274" t="s">
        <v>313</v>
      </c>
      <c r="D480" s="363">
        <f>D481+D483</f>
        <v>481000</v>
      </c>
      <c r="E480" s="363">
        <f>E481+E483</f>
        <v>455300</v>
      </c>
      <c r="F480" s="363">
        <f>F481+F483</f>
        <v>455190</v>
      </c>
      <c r="G480" s="364">
        <f>F480/E480</f>
        <v>0.99975840105425</v>
      </c>
      <c r="H480" s="363"/>
    </row>
    <row r="481" spans="1:8" ht="18.75" customHeight="1">
      <c r="A481" s="29"/>
      <c r="B481" s="64">
        <v>71013</v>
      </c>
      <c r="C481" s="278" t="s">
        <v>48</v>
      </c>
      <c r="D481" s="62">
        <f>D482</f>
        <v>176000</v>
      </c>
      <c r="E481" s="62">
        <f>E482</f>
        <v>147000</v>
      </c>
      <c r="F481" s="62">
        <f>F482</f>
        <v>147000</v>
      </c>
      <c r="G481" s="313">
        <f>F481/E481</f>
        <v>1</v>
      </c>
      <c r="H481" s="62"/>
    </row>
    <row r="482" spans="1:17" s="181" customFormat="1" ht="18.75" customHeight="1">
      <c r="A482" s="29"/>
      <c r="B482" s="25"/>
      <c r="C482" s="266" t="s">
        <v>49</v>
      </c>
      <c r="D482" s="58">
        <v>176000</v>
      </c>
      <c r="E482" s="61">
        <v>147000</v>
      </c>
      <c r="F482" s="58">
        <v>147000</v>
      </c>
      <c r="G482" s="341">
        <f>F482/E482</f>
        <v>1</v>
      </c>
      <c r="H482" s="58"/>
      <c r="I482"/>
      <c r="J482"/>
      <c r="K482"/>
      <c r="L482"/>
      <c r="M482"/>
      <c r="N482"/>
      <c r="O482"/>
      <c r="P482"/>
      <c r="Q482"/>
    </row>
    <row r="483" spans="1:8" ht="18.75" customHeight="1">
      <c r="A483" s="29"/>
      <c r="B483" s="112">
        <v>71015</v>
      </c>
      <c r="C483" s="356" t="s">
        <v>50</v>
      </c>
      <c r="D483" s="334">
        <f>SUM(D484:D484)</f>
        <v>305000</v>
      </c>
      <c r="E483" s="334">
        <f>SUM(E484:E484)</f>
        <v>308300</v>
      </c>
      <c r="F483" s="334">
        <f>SUM(F484:F484)</f>
        <v>308190</v>
      </c>
      <c r="G483" s="313">
        <f>F483/E483</f>
        <v>0.9996432046707752</v>
      </c>
      <c r="H483" s="334"/>
    </row>
    <row r="484" spans="1:17" s="181" customFormat="1" ht="25.5" customHeight="1">
      <c r="A484" s="24"/>
      <c r="B484" s="64"/>
      <c r="C484" s="479" t="s">
        <v>51</v>
      </c>
      <c r="D484" s="58">
        <v>305000</v>
      </c>
      <c r="E484" s="61">
        <v>308300</v>
      </c>
      <c r="F484" s="58">
        <v>308190</v>
      </c>
      <c r="G484" s="267">
        <f>F484/E484</f>
        <v>0.9996432046707752</v>
      </c>
      <c r="H484" s="58"/>
      <c r="I484"/>
      <c r="J484"/>
      <c r="K484"/>
      <c r="L484"/>
      <c r="M484"/>
      <c r="N484"/>
      <c r="O484"/>
      <c r="P484"/>
      <c r="Q484"/>
    </row>
    <row r="485" ht="18" customHeight="1"/>
    <row r="486" spans="1:8" ht="18.75" customHeight="1">
      <c r="A486" s="189">
        <v>750</v>
      </c>
      <c r="B486" s="150"/>
      <c r="C486" s="151" t="s">
        <v>310</v>
      </c>
      <c r="D486" s="354">
        <f>D487+D489</f>
        <v>830488</v>
      </c>
      <c r="E486" s="354">
        <f>E487+E489</f>
        <v>830488</v>
      </c>
      <c r="F486" s="354">
        <f>F487+F489</f>
        <v>830488</v>
      </c>
      <c r="G486" s="276">
        <f aca="true" t="shared" si="15" ref="G486:G497">F486/E486</f>
        <v>1</v>
      </c>
      <c r="H486" s="354"/>
    </row>
    <row r="487" spans="1:8" ht="18.75" customHeight="1">
      <c r="A487" s="370"/>
      <c r="B487" s="64">
        <v>75011</v>
      </c>
      <c r="C487" s="278" t="s">
        <v>22</v>
      </c>
      <c r="D487" s="62">
        <f>D488</f>
        <v>720488</v>
      </c>
      <c r="E487" s="62">
        <f>E488</f>
        <v>720488</v>
      </c>
      <c r="F487" s="62">
        <f>F488</f>
        <v>720488</v>
      </c>
      <c r="G487" s="270">
        <f t="shared" si="15"/>
        <v>1</v>
      </c>
      <c r="H487" s="334"/>
    </row>
    <row r="488" spans="1:17" s="181" customFormat="1" ht="25.5" customHeight="1">
      <c r="A488" s="29"/>
      <c r="B488" s="25"/>
      <c r="C488" s="371" t="s">
        <v>52</v>
      </c>
      <c r="D488" s="34">
        <v>720488</v>
      </c>
      <c r="E488" s="75">
        <v>720488</v>
      </c>
      <c r="F488" s="34">
        <v>720488</v>
      </c>
      <c r="G488" s="341">
        <f t="shared" si="15"/>
        <v>1</v>
      </c>
      <c r="H488" s="58"/>
      <c r="I488"/>
      <c r="J488"/>
      <c r="K488"/>
      <c r="L488"/>
      <c r="M488"/>
      <c r="N488"/>
      <c r="O488"/>
      <c r="P488"/>
      <c r="Q488"/>
    </row>
    <row r="489" spans="1:8" ht="18.75" customHeight="1">
      <c r="A489" s="29"/>
      <c r="B489" s="112">
        <v>75045</v>
      </c>
      <c r="C489" s="356" t="s">
        <v>53</v>
      </c>
      <c r="D489" s="334">
        <f>D490</f>
        <v>110000</v>
      </c>
      <c r="E489" s="334">
        <f>E490</f>
        <v>110000</v>
      </c>
      <c r="F489" s="334">
        <f>F490</f>
        <v>110000</v>
      </c>
      <c r="G489" s="313">
        <f t="shared" si="15"/>
        <v>1</v>
      </c>
      <c r="H489" s="334"/>
    </row>
    <row r="490" spans="1:17" s="181" customFormat="1" ht="18.75" customHeight="1">
      <c r="A490" s="24"/>
      <c r="B490" s="25"/>
      <c r="C490" s="369" t="s">
        <v>54</v>
      </c>
      <c r="D490" s="58">
        <v>110000</v>
      </c>
      <c r="E490" s="61">
        <v>110000</v>
      </c>
      <c r="F490" s="58">
        <v>110000</v>
      </c>
      <c r="G490" s="267">
        <f t="shared" si="15"/>
        <v>1</v>
      </c>
      <c r="H490" s="58"/>
      <c r="I490"/>
      <c r="J490"/>
      <c r="K490"/>
      <c r="L490"/>
      <c r="M490"/>
      <c r="N490"/>
      <c r="O490"/>
      <c r="P490"/>
      <c r="Q490"/>
    </row>
    <row r="491" spans="1:8" ht="18.75" customHeight="1">
      <c r="A491" s="189">
        <v>754</v>
      </c>
      <c r="B491" s="150"/>
      <c r="C491" s="151" t="s">
        <v>314</v>
      </c>
      <c r="D491" s="354">
        <f>D492+D494</f>
        <v>61438000</v>
      </c>
      <c r="E491" s="354">
        <f>E492+E494</f>
        <v>62743710</v>
      </c>
      <c r="F491" s="354">
        <f>F492+F494</f>
        <v>62743484</v>
      </c>
      <c r="G491" s="276">
        <v>0.9999</v>
      </c>
      <c r="H491" s="354"/>
    </row>
    <row r="492" spans="1:8" ht="18.75" customHeight="1">
      <c r="A492" s="29"/>
      <c r="B492" s="64">
        <v>75405</v>
      </c>
      <c r="C492" s="278" t="s">
        <v>284</v>
      </c>
      <c r="D492" s="62">
        <f>D493</f>
        <v>50539000</v>
      </c>
      <c r="E492" s="62">
        <f>E493</f>
        <v>51653710</v>
      </c>
      <c r="F492" s="62">
        <f>F493</f>
        <v>51653484</v>
      </c>
      <c r="G492" s="270">
        <v>0.9999</v>
      </c>
      <c r="H492" s="62"/>
    </row>
    <row r="493" spans="1:8" ht="18.75" customHeight="1">
      <c r="A493" s="29"/>
      <c r="B493" s="64"/>
      <c r="C493" s="369" t="s">
        <v>55</v>
      </c>
      <c r="D493" s="58">
        <v>50539000</v>
      </c>
      <c r="E493" s="61">
        <v>51653710</v>
      </c>
      <c r="F493" s="58">
        <v>51653484</v>
      </c>
      <c r="G493" s="267">
        <v>0.9999</v>
      </c>
      <c r="H493" s="58"/>
    </row>
    <row r="494" spans="1:8" ht="18.75" customHeight="1">
      <c r="A494" s="29"/>
      <c r="B494" s="112">
        <v>75411</v>
      </c>
      <c r="C494" s="356" t="s">
        <v>56</v>
      </c>
      <c r="D494" s="334">
        <f>D495+D496</f>
        <v>10899000</v>
      </c>
      <c r="E494" s="334">
        <f>E495+E496</f>
        <v>11090000</v>
      </c>
      <c r="F494" s="334">
        <f>F495+F496</f>
        <v>11090000</v>
      </c>
      <c r="G494" s="313">
        <f t="shared" si="15"/>
        <v>1</v>
      </c>
      <c r="H494" s="334"/>
    </row>
    <row r="495" spans="1:8" ht="25.5" customHeight="1">
      <c r="A495" s="29"/>
      <c r="B495" s="31"/>
      <c r="C495" s="366" t="s">
        <v>57</v>
      </c>
      <c r="D495" s="20">
        <v>10599000</v>
      </c>
      <c r="E495" s="71">
        <v>10890000</v>
      </c>
      <c r="F495" s="20">
        <v>10890000</v>
      </c>
      <c r="G495" s="343">
        <f t="shared" si="15"/>
        <v>1</v>
      </c>
      <c r="H495" s="20"/>
    </row>
    <row r="496" spans="1:8" ht="25.5" customHeight="1">
      <c r="A496" s="29"/>
      <c r="B496" s="33"/>
      <c r="C496" s="366" t="s">
        <v>58</v>
      </c>
      <c r="D496" s="367">
        <v>300000</v>
      </c>
      <c r="E496" s="368">
        <v>200000</v>
      </c>
      <c r="F496" s="367">
        <v>200000</v>
      </c>
      <c r="G496" s="341">
        <f t="shared" si="15"/>
        <v>1</v>
      </c>
      <c r="H496" s="367"/>
    </row>
    <row r="497" spans="1:8" ht="18.75" customHeight="1">
      <c r="A497" s="202">
        <v>851</v>
      </c>
      <c r="B497" s="203"/>
      <c r="C497" s="274" t="s">
        <v>261</v>
      </c>
      <c r="D497" s="363">
        <f>D498+D500</f>
        <v>6417251</v>
      </c>
      <c r="E497" s="363">
        <f>E498+E500</f>
        <v>2710900</v>
      </c>
      <c r="F497" s="363">
        <f>F498+F500</f>
        <v>2525035</v>
      </c>
      <c r="G497" s="276">
        <f t="shared" si="15"/>
        <v>0.9314378988527795</v>
      </c>
      <c r="H497" s="363"/>
    </row>
    <row r="498" spans="1:17" s="181" customFormat="1" ht="18.75" customHeight="1">
      <c r="A498" s="370"/>
      <c r="B498" s="64">
        <v>85132</v>
      </c>
      <c r="C498" s="278" t="s">
        <v>9</v>
      </c>
      <c r="D498" s="62">
        <f>D499</f>
        <v>3281000</v>
      </c>
      <c r="E498" s="63"/>
      <c r="F498" s="62"/>
      <c r="G498" s="270"/>
      <c r="H498" s="62"/>
      <c r="I498"/>
      <c r="J498"/>
      <c r="K498"/>
      <c r="L498"/>
      <c r="M498"/>
      <c r="N498"/>
      <c r="O498"/>
      <c r="P498"/>
      <c r="Q498"/>
    </row>
    <row r="499" spans="1:17" s="181" customFormat="1" ht="27.75" customHeight="1">
      <c r="A499" s="29"/>
      <c r="B499" s="112"/>
      <c r="C499" s="371" t="s">
        <v>142</v>
      </c>
      <c r="D499" s="34">
        <v>3281000</v>
      </c>
      <c r="E499" s="75"/>
      <c r="F499" s="34"/>
      <c r="G499" s="341"/>
      <c r="H499" s="34"/>
      <c r="I499"/>
      <c r="J499"/>
      <c r="K499"/>
      <c r="L499"/>
      <c r="M499"/>
      <c r="N499"/>
      <c r="O499"/>
      <c r="P499"/>
      <c r="Q499"/>
    </row>
    <row r="500" spans="1:8" ht="27.75" customHeight="1">
      <c r="A500" s="262"/>
      <c r="B500" s="112">
        <v>85156</v>
      </c>
      <c r="C500" s="356" t="s">
        <v>59</v>
      </c>
      <c r="D500" s="334">
        <f>SUM(D501:D502)</f>
        <v>3136251</v>
      </c>
      <c r="E500" s="334">
        <f>SUM(E501:E502)</f>
        <v>2710900</v>
      </c>
      <c r="F500" s="334">
        <f>SUM(F501:F502)</f>
        <v>2525035</v>
      </c>
      <c r="G500" s="313">
        <f aca="true" t="shared" si="16" ref="G500:G515">F500/E500</f>
        <v>0.9314378988527795</v>
      </c>
      <c r="H500" s="334"/>
    </row>
    <row r="501" spans="1:8" ht="27.75" customHeight="1">
      <c r="A501" s="29"/>
      <c r="B501" s="30"/>
      <c r="C501" s="373" t="s">
        <v>85</v>
      </c>
      <c r="D501" s="32">
        <v>99000</v>
      </c>
      <c r="E501" s="74">
        <v>110000</v>
      </c>
      <c r="F501" s="32">
        <v>99328</v>
      </c>
      <c r="G501" s="374">
        <f t="shared" si="16"/>
        <v>0.9029818181818182</v>
      </c>
      <c r="H501" s="32"/>
    </row>
    <row r="502" spans="1:8" ht="27.75" customHeight="1">
      <c r="A502" s="24"/>
      <c r="B502" s="25"/>
      <c r="C502" s="373" t="s">
        <v>210</v>
      </c>
      <c r="D502" s="34">
        <v>3037251</v>
      </c>
      <c r="E502" s="375">
        <v>2600900</v>
      </c>
      <c r="F502" s="34">
        <v>2425707</v>
      </c>
      <c r="G502" s="341">
        <f t="shared" si="16"/>
        <v>0.9326413933638356</v>
      </c>
      <c r="H502" s="34"/>
    </row>
    <row r="503" spans="1:8" ht="18.75" customHeight="1">
      <c r="A503" s="202">
        <v>853</v>
      </c>
      <c r="B503" s="203"/>
      <c r="C503" s="274" t="s">
        <v>263</v>
      </c>
      <c r="D503" s="363">
        <f>D504+D507+D510+D512+D514</f>
        <v>4582000</v>
      </c>
      <c r="E503" s="363">
        <f>E504+E507+E510+E512+E514+E517</f>
        <v>4584415</v>
      </c>
      <c r="F503" s="363">
        <f>F504+F507+F510+F512+F514+F517</f>
        <v>4555995</v>
      </c>
      <c r="G503" s="364">
        <f t="shared" si="16"/>
        <v>0.9938007357536349</v>
      </c>
      <c r="H503" s="363"/>
    </row>
    <row r="504" spans="1:8" ht="18.75" customHeight="1">
      <c r="A504" s="29"/>
      <c r="B504" s="219">
        <v>85303</v>
      </c>
      <c r="C504" s="80" t="s">
        <v>67</v>
      </c>
      <c r="D504" s="59">
        <f>D505+D506</f>
        <v>2364000</v>
      </c>
      <c r="E504" s="59">
        <f>E505+E506</f>
        <v>2081000</v>
      </c>
      <c r="F504" s="59">
        <f>F505+F506</f>
        <v>2081000</v>
      </c>
      <c r="G504" s="376">
        <f t="shared" si="16"/>
        <v>1</v>
      </c>
      <c r="H504" s="477"/>
    </row>
    <row r="505" spans="1:8" ht="25.5" customHeight="1">
      <c r="A505" s="29"/>
      <c r="B505" s="9"/>
      <c r="C505" s="28" t="s">
        <v>68</v>
      </c>
      <c r="D505" s="20">
        <v>2307000</v>
      </c>
      <c r="E505" s="71">
        <v>2021000</v>
      </c>
      <c r="F505" s="20">
        <v>2021000</v>
      </c>
      <c r="G505" s="343">
        <f t="shared" si="16"/>
        <v>1</v>
      </c>
      <c r="H505" s="20"/>
    </row>
    <row r="506" spans="1:8" ht="25.5" customHeight="1">
      <c r="A506" s="29"/>
      <c r="B506" s="6"/>
      <c r="C506" s="377" t="s">
        <v>87</v>
      </c>
      <c r="D506" s="34">
        <v>57000</v>
      </c>
      <c r="E506" s="75">
        <v>60000</v>
      </c>
      <c r="F506" s="34">
        <v>60000</v>
      </c>
      <c r="G506" s="341">
        <f t="shared" si="16"/>
        <v>1</v>
      </c>
      <c r="H506" s="352"/>
    </row>
    <row r="507" spans="1:8" ht="19.5" customHeight="1">
      <c r="A507" s="29"/>
      <c r="B507" s="46">
        <v>85316</v>
      </c>
      <c r="C507" s="356" t="s">
        <v>28</v>
      </c>
      <c r="D507" s="334">
        <f>SUM(D508:D509)</f>
        <v>122000</v>
      </c>
      <c r="E507" s="334">
        <f>SUM(E508:E509)</f>
        <v>232092</v>
      </c>
      <c r="F507" s="334">
        <f>SUM(F508:F509)</f>
        <v>230664</v>
      </c>
      <c r="G507" s="313">
        <f t="shared" si="16"/>
        <v>0.9938472674629026</v>
      </c>
      <c r="H507" s="62"/>
    </row>
    <row r="508" spans="1:8" ht="19.5" customHeight="1">
      <c r="A508" s="29"/>
      <c r="B508" s="9"/>
      <c r="C508" s="365" t="s">
        <v>69</v>
      </c>
      <c r="D508" s="20">
        <v>107000</v>
      </c>
      <c r="E508" s="71">
        <v>181000</v>
      </c>
      <c r="F508" s="20">
        <v>179625</v>
      </c>
      <c r="G508" s="343">
        <f t="shared" si="16"/>
        <v>0.9924033149171271</v>
      </c>
      <c r="H508" s="20"/>
    </row>
    <row r="509" spans="1:17" s="181" customFormat="1" ht="19.5" customHeight="1">
      <c r="A509" s="29"/>
      <c r="B509" s="6"/>
      <c r="C509" s="371" t="s">
        <v>70</v>
      </c>
      <c r="D509" s="34">
        <v>15000</v>
      </c>
      <c r="E509" s="75">
        <v>51092</v>
      </c>
      <c r="F509" s="34">
        <v>51039</v>
      </c>
      <c r="G509" s="341">
        <f t="shared" si="16"/>
        <v>0.9989626556016598</v>
      </c>
      <c r="H509" s="34"/>
      <c r="I509"/>
      <c r="J509"/>
      <c r="K509"/>
      <c r="L509"/>
      <c r="M509"/>
      <c r="N509"/>
      <c r="O509"/>
      <c r="P509"/>
      <c r="Q509"/>
    </row>
    <row r="510" spans="1:8" ht="19.5" customHeight="1">
      <c r="A510" s="29"/>
      <c r="B510" s="112">
        <v>85321</v>
      </c>
      <c r="C510" s="356" t="s">
        <v>71</v>
      </c>
      <c r="D510" s="334">
        <f>D511</f>
        <v>163000</v>
      </c>
      <c r="E510" s="334">
        <f>E511</f>
        <v>296100</v>
      </c>
      <c r="F510" s="334">
        <f>F511</f>
        <v>296100</v>
      </c>
      <c r="G510" s="313">
        <f t="shared" si="16"/>
        <v>1</v>
      </c>
      <c r="H510" s="334"/>
    </row>
    <row r="511" spans="1:17" s="181" customFormat="1" ht="29.25" customHeight="1">
      <c r="A511" s="24"/>
      <c r="B511" s="113"/>
      <c r="C511" s="369" t="s">
        <v>213</v>
      </c>
      <c r="D511" s="58">
        <v>163000</v>
      </c>
      <c r="E511" s="61">
        <v>296100</v>
      </c>
      <c r="F511" s="58">
        <v>296100</v>
      </c>
      <c r="G511" s="267">
        <f t="shared" si="16"/>
        <v>1</v>
      </c>
      <c r="H511" s="58"/>
      <c r="I511"/>
      <c r="J511"/>
      <c r="K511"/>
      <c r="L511"/>
      <c r="M511"/>
      <c r="N511"/>
      <c r="O511"/>
      <c r="P511"/>
      <c r="Q511"/>
    </row>
    <row r="512" spans="1:8" ht="18.75" customHeight="1">
      <c r="A512" s="29"/>
      <c r="B512" s="112">
        <v>85331</v>
      </c>
      <c r="C512" s="356" t="s">
        <v>72</v>
      </c>
      <c r="D512" s="334">
        <f>D513</f>
        <v>261000</v>
      </c>
      <c r="E512" s="268">
        <f>E513</f>
        <v>241500</v>
      </c>
      <c r="F512" s="268">
        <f>F513</f>
        <v>214510</v>
      </c>
      <c r="G512" s="313">
        <f t="shared" si="16"/>
        <v>0.88824016563147</v>
      </c>
      <c r="H512" s="367"/>
    </row>
    <row r="513" spans="1:8" ht="27" customHeight="1">
      <c r="A513" s="29"/>
      <c r="B513" s="113"/>
      <c r="C513" s="369" t="s">
        <v>73</v>
      </c>
      <c r="D513" s="478">
        <v>261000</v>
      </c>
      <c r="E513" s="61">
        <v>241500</v>
      </c>
      <c r="F513" s="58">
        <v>214510</v>
      </c>
      <c r="G513" s="267">
        <f t="shared" si="16"/>
        <v>0.88824016563147</v>
      </c>
      <c r="H513" s="352"/>
    </row>
    <row r="514" spans="1:8" ht="18.75" customHeight="1">
      <c r="A514" s="29"/>
      <c r="B514" s="64">
        <v>85333</v>
      </c>
      <c r="C514" s="378" t="s">
        <v>40</v>
      </c>
      <c r="D514" s="379">
        <f>SUM(D515:D515)</f>
        <v>1672000</v>
      </c>
      <c r="E514" s="379">
        <f>SUM(E515:E515)</f>
        <v>1624000</v>
      </c>
      <c r="F514" s="379">
        <f>SUM(F515:F515)</f>
        <v>1624000</v>
      </c>
      <c r="G514" s="380">
        <f t="shared" si="16"/>
        <v>1</v>
      </c>
      <c r="H514" s="379"/>
    </row>
    <row r="515" spans="1:8" ht="18.75" customHeight="1">
      <c r="A515" s="29"/>
      <c r="B515" s="64"/>
      <c r="C515" s="266" t="s">
        <v>41</v>
      </c>
      <c r="D515" s="58">
        <v>1672000</v>
      </c>
      <c r="E515" s="61">
        <v>1624000</v>
      </c>
      <c r="F515" s="58">
        <v>1624000</v>
      </c>
      <c r="G515" s="267">
        <f t="shared" si="16"/>
        <v>1</v>
      </c>
      <c r="H515" s="352"/>
    </row>
    <row r="516" spans="1:17" s="99" customFormat="1" ht="18.75" customHeight="1">
      <c r="A516" s="381"/>
      <c r="B516" s="382">
        <v>85334</v>
      </c>
      <c r="C516" s="383" t="s">
        <v>160</v>
      </c>
      <c r="D516" s="382"/>
      <c r="E516" s="384">
        <f>E517</f>
        <v>109723</v>
      </c>
      <c r="F516" s="384">
        <f>F517</f>
        <v>109721</v>
      </c>
      <c r="G516" s="385">
        <v>0.9999</v>
      </c>
      <c r="H516" s="403"/>
      <c r="I516"/>
      <c r="J516"/>
      <c r="K516"/>
      <c r="L516"/>
      <c r="M516"/>
      <c r="N516"/>
      <c r="O516"/>
      <c r="P516"/>
      <c r="Q516"/>
    </row>
    <row r="517" spans="1:17" s="51" customFormat="1" ht="18.75" customHeight="1">
      <c r="A517" s="87"/>
      <c r="B517" s="88"/>
      <c r="C517" s="386" t="s">
        <v>143</v>
      </c>
      <c r="D517" s="88"/>
      <c r="E517" s="38">
        <v>109723</v>
      </c>
      <c r="F517" s="38">
        <v>109721</v>
      </c>
      <c r="G517" s="267">
        <v>0.9999</v>
      </c>
      <c r="H517" s="88"/>
      <c r="I517"/>
      <c r="J517"/>
      <c r="K517"/>
      <c r="L517"/>
      <c r="M517"/>
      <c r="N517"/>
      <c r="O517"/>
      <c r="P517"/>
      <c r="Q517"/>
    </row>
    <row r="518" spans="9:17" s="407" customFormat="1" ht="12.75">
      <c r="I518"/>
      <c r="J518"/>
      <c r="K518"/>
      <c r="L518"/>
      <c r="M518"/>
      <c r="N518"/>
      <c r="O518"/>
      <c r="P518"/>
      <c r="Q518"/>
    </row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spans="4:17" s="39" customFormat="1" ht="12.75">
      <c r="D618" s="37"/>
      <c r="I618"/>
      <c r="J618"/>
      <c r="K618"/>
      <c r="L618"/>
      <c r="M618"/>
      <c r="N618"/>
      <c r="O618"/>
      <c r="P618"/>
      <c r="Q618"/>
    </row>
    <row r="619" spans="4:17" s="39" customFormat="1" ht="12.75">
      <c r="D619" s="37"/>
      <c r="I619"/>
      <c r="J619"/>
      <c r="K619"/>
      <c r="L619"/>
      <c r="M619"/>
      <c r="N619"/>
      <c r="O619"/>
      <c r="P619"/>
      <c r="Q619"/>
    </row>
    <row r="620" spans="4:17" s="39" customFormat="1" ht="12.75">
      <c r="D620" s="37"/>
      <c r="I620"/>
      <c r="J620"/>
      <c r="K620"/>
      <c r="L620"/>
      <c r="M620"/>
      <c r="N620"/>
      <c r="O620"/>
      <c r="P620"/>
      <c r="Q620"/>
    </row>
    <row r="621" spans="4:17" s="39" customFormat="1" ht="12.75">
      <c r="D621" s="37"/>
      <c r="I621"/>
      <c r="J621"/>
      <c r="K621"/>
      <c r="L621"/>
      <c r="M621"/>
      <c r="N621"/>
      <c r="O621"/>
      <c r="P621"/>
      <c r="Q621"/>
    </row>
    <row r="622" spans="4:17" s="39" customFormat="1" ht="12.75">
      <c r="D622" s="37"/>
      <c r="I622"/>
      <c r="J622"/>
      <c r="K622"/>
      <c r="L622"/>
      <c r="M622"/>
      <c r="N622"/>
      <c r="O622"/>
      <c r="P622"/>
      <c r="Q622"/>
    </row>
    <row r="623" spans="4:17" s="39" customFormat="1" ht="12.75">
      <c r="D623" s="37"/>
      <c r="I623"/>
      <c r="J623"/>
      <c r="K623"/>
      <c r="L623"/>
      <c r="M623"/>
      <c r="N623"/>
      <c r="O623"/>
      <c r="P623"/>
      <c r="Q623"/>
    </row>
    <row r="624" spans="4:17" s="39" customFormat="1" ht="12.75">
      <c r="D624" s="37"/>
      <c r="I624"/>
      <c r="J624"/>
      <c r="K624"/>
      <c r="L624"/>
      <c r="M624"/>
      <c r="N624"/>
      <c r="O624"/>
      <c r="P624"/>
      <c r="Q624"/>
    </row>
    <row r="625" spans="4:17" s="39" customFormat="1" ht="12.75">
      <c r="D625" s="37"/>
      <c r="I625"/>
      <c r="J625"/>
      <c r="K625"/>
      <c r="L625"/>
      <c r="M625"/>
      <c r="N625"/>
      <c r="O625"/>
      <c r="P625"/>
      <c r="Q625"/>
    </row>
    <row r="626" spans="4:17" s="39" customFormat="1" ht="12.75">
      <c r="D626" s="37"/>
      <c r="I626"/>
      <c r="J626"/>
      <c r="K626"/>
      <c r="L626"/>
      <c r="M626"/>
      <c r="N626"/>
      <c r="O626"/>
      <c r="P626"/>
      <c r="Q626"/>
    </row>
    <row r="627" spans="4:17" s="39" customFormat="1" ht="12.75">
      <c r="D627" s="37"/>
      <c r="I627"/>
      <c r="J627"/>
      <c r="K627"/>
      <c r="L627"/>
      <c r="M627"/>
      <c r="N627"/>
      <c r="O627"/>
      <c r="P627"/>
      <c r="Q627"/>
    </row>
    <row r="628" spans="4:17" s="39" customFormat="1" ht="12.75">
      <c r="D628" s="37"/>
      <c r="I628"/>
      <c r="J628"/>
      <c r="K628"/>
      <c r="L628"/>
      <c r="M628"/>
      <c r="N628"/>
      <c r="O628"/>
      <c r="P628"/>
      <c r="Q628"/>
    </row>
    <row r="629" spans="4:17" s="39" customFormat="1" ht="12.75">
      <c r="D629" s="37"/>
      <c r="I629"/>
      <c r="J629"/>
      <c r="K629"/>
      <c r="L629"/>
      <c r="M629"/>
      <c r="N629"/>
      <c r="O629"/>
      <c r="P629"/>
      <c r="Q629"/>
    </row>
    <row r="630" spans="4:17" s="39" customFormat="1" ht="12.75">
      <c r="D630" s="37"/>
      <c r="I630"/>
      <c r="J630"/>
      <c r="K630"/>
      <c r="L630"/>
      <c r="M630"/>
      <c r="N630"/>
      <c r="O630"/>
      <c r="P630"/>
      <c r="Q630"/>
    </row>
    <row r="631" spans="4:17" s="39" customFormat="1" ht="12.75">
      <c r="D631" s="37"/>
      <c r="I631"/>
      <c r="J631"/>
      <c r="K631"/>
      <c r="L631"/>
      <c r="M631"/>
      <c r="N631"/>
      <c r="O631"/>
      <c r="P631"/>
      <c r="Q631"/>
    </row>
    <row r="632" spans="4:17" s="39" customFormat="1" ht="12.75">
      <c r="D632" s="37"/>
      <c r="I632"/>
      <c r="J632"/>
      <c r="K632"/>
      <c r="L632"/>
      <c r="M632"/>
      <c r="N632"/>
      <c r="O632"/>
      <c r="P632"/>
      <c r="Q632"/>
    </row>
    <row r="633" spans="4:17" s="39" customFormat="1" ht="12.75">
      <c r="D633" s="37"/>
      <c r="I633"/>
      <c r="J633"/>
      <c r="K633"/>
      <c r="L633"/>
      <c r="M633"/>
      <c r="N633"/>
      <c r="O633"/>
      <c r="P633"/>
      <c r="Q633"/>
    </row>
    <row r="634" spans="4:17" s="39" customFormat="1" ht="12.75">
      <c r="D634" s="37"/>
      <c r="I634"/>
      <c r="J634"/>
      <c r="K634"/>
      <c r="L634"/>
      <c r="M634"/>
      <c r="N634"/>
      <c r="O634"/>
      <c r="P634"/>
      <c r="Q634"/>
    </row>
    <row r="635" spans="4:17" s="39" customFormat="1" ht="12.75">
      <c r="D635" s="37"/>
      <c r="I635"/>
      <c r="J635"/>
      <c r="K635"/>
      <c r="L635"/>
      <c r="M635"/>
      <c r="N635"/>
      <c r="O635"/>
      <c r="P635"/>
      <c r="Q635"/>
    </row>
    <row r="636" spans="4:17" s="39" customFormat="1" ht="12.75">
      <c r="D636" s="37"/>
      <c r="I636"/>
      <c r="J636"/>
      <c r="K636"/>
      <c r="L636"/>
      <c r="M636"/>
      <c r="N636"/>
      <c r="O636"/>
      <c r="P636"/>
      <c r="Q636"/>
    </row>
    <row r="637" spans="4:17" s="39" customFormat="1" ht="12.75">
      <c r="D637" s="37"/>
      <c r="I637"/>
      <c r="J637"/>
      <c r="K637"/>
      <c r="L637"/>
      <c r="M637"/>
      <c r="N637"/>
      <c r="O637"/>
      <c r="P637"/>
      <c r="Q637"/>
    </row>
    <row r="638" spans="4:17" s="39" customFormat="1" ht="12.75">
      <c r="D638" s="37"/>
      <c r="I638"/>
      <c r="J638"/>
      <c r="K638"/>
      <c r="L638"/>
      <c r="M638"/>
      <c r="N638"/>
      <c r="O638"/>
      <c r="P638"/>
      <c r="Q638"/>
    </row>
    <row r="639" spans="4:17" s="39" customFormat="1" ht="12.75">
      <c r="D639" s="37"/>
      <c r="I639"/>
      <c r="J639"/>
      <c r="K639"/>
      <c r="L639"/>
      <c r="M639"/>
      <c r="N639"/>
      <c r="O639"/>
      <c r="P639"/>
      <c r="Q639"/>
    </row>
    <row r="640" spans="4:17" s="39" customFormat="1" ht="12.75">
      <c r="D640" s="37"/>
      <c r="I640"/>
      <c r="J640"/>
      <c r="K640"/>
      <c r="L640"/>
      <c r="M640"/>
      <c r="N640"/>
      <c r="O640"/>
      <c r="P640"/>
      <c r="Q640"/>
    </row>
    <row r="641" spans="4:17" s="39" customFormat="1" ht="12.75">
      <c r="D641" s="37"/>
      <c r="I641"/>
      <c r="J641"/>
      <c r="K641"/>
      <c r="L641"/>
      <c r="M641"/>
      <c r="N641"/>
      <c r="O641"/>
      <c r="P641"/>
      <c r="Q641"/>
    </row>
    <row r="642" spans="4:17" s="39" customFormat="1" ht="12.75">
      <c r="D642" s="37"/>
      <c r="I642"/>
      <c r="J642"/>
      <c r="K642"/>
      <c r="L642"/>
      <c r="M642"/>
      <c r="N642"/>
      <c r="O642"/>
      <c r="P642"/>
      <c r="Q642"/>
    </row>
    <row r="643" spans="4:17" s="39" customFormat="1" ht="12.75">
      <c r="D643" s="37"/>
      <c r="I643"/>
      <c r="J643"/>
      <c r="K643"/>
      <c r="L643"/>
      <c r="M643"/>
      <c r="N643"/>
      <c r="O643"/>
      <c r="P643"/>
      <c r="Q643"/>
    </row>
    <row r="644" spans="4:17" s="39" customFormat="1" ht="12.75">
      <c r="D644" s="37"/>
      <c r="I644"/>
      <c r="J644"/>
      <c r="K644"/>
      <c r="L644"/>
      <c r="M644"/>
      <c r="N644"/>
      <c r="O644"/>
      <c r="P644"/>
      <c r="Q644"/>
    </row>
    <row r="645" spans="4:17" s="39" customFormat="1" ht="12.75">
      <c r="D645" s="37"/>
      <c r="I645"/>
      <c r="J645"/>
      <c r="K645"/>
      <c r="L645"/>
      <c r="M645"/>
      <c r="N645"/>
      <c r="O645"/>
      <c r="P645"/>
      <c r="Q645"/>
    </row>
    <row r="646" spans="4:17" s="39" customFormat="1" ht="12.75">
      <c r="D646" s="37"/>
      <c r="I646"/>
      <c r="J646"/>
      <c r="K646"/>
      <c r="L646"/>
      <c r="M646"/>
      <c r="N646"/>
      <c r="O646"/>
      <c r="P646"/>
      <c r="Q646"/>
    </row>
    <row r="647" spans="4:17" s="39" customFormat="1" ht="12.75">
      <c r="D647" s="37"/>
      <c r="I647"/>
      <c r="J647"/>
      <c r="K647"/>
      <c r="L647"/>
      <c r="M647"/>
      <c r="N647"/>
      <c r="O647"/>
      <c r="P647"/>
      <c r="Q647"/>
    </row>
    <row r="648" spans="4:17" s="39" customFormat="1" ht="12.75">
      <c r="D648" s="37"/>
      <c r="I648"/>
      <c r="J648"/>
      <c r="K648"/>
      <c r="L648"/>
      <c r="M648"/>
      <c r="N648"/>
      <c r="O648"/>
      <c r="P648"/>
      <c r="Q648"/>
    </row>
    <row r="649" spans="4:17" s="39" customFormat="1" ht="12.75">
      <c r="D649" s="37"/>
      <c r="I649"/>
      <c r="J649"/>
      <c r="K649"/>
      <c r="L649"/>
      <c r="M649"/>
      <c r="N649"/>
      <c r="O649"/>
      <c r="P649"/>
      <c r="Q649"/>
    </row>
    <row r="650" spans="4:17" s="39" customFormat="1" ht="12.75">
      <c r="D650" s="37"/>
      <c r="I650"/>
      <c r="J650"/>
      <c r="K650"/>
      <c r="L650"/>
      <c r="M650"/>
      <c r="N650"/>
      <c r="O650"/>
      <c r="P650"/>
      <c r="Q650"/>
    </row>
    <row r="651" spans="4:17" s="39" customFormat="1" ht="12.75">
      <c r="D651" s="37"/>
      <c r="I651"/>
      <c r="J651"/>
      <c r="K651"/>
      <c r="L651"/>
      <c r="M651"/>
      <c r="N651"/>
      <c r="O651"/>
      <c r="P651"/>
      <c r="Q651"/>
    </row>
    <row r="652" spans="4:17" s="39" customFormat="1" ht="12.75">
      <c r="D652" s="37"/>
      <c r="I652"/>
      <c r="J652"/>
      <c r="K652"/>
      <c r="L652"/>
      <c r="M652"/>
      <c r="N652"/>
      <c r="O652"/>
      <c r="P652"/>
      <c r="Q652"/>
    </row>
    <row r="653" spans="4:17" s="39" customFormat="1" ht="12.75">
      <c r="D653" s="37"/>
      <c r="I653"/>
      <c r="J653"/>
      <c r="K653"/>
      <c r="L653"/>
      <c r="M653"/>
      <c r="N653"/>
      <c r="O653"/>
      <c r="P653"/>
      <c r="Q653"/>
    </row>
    <row r="654" spans="4:17" s="39" customFormat="1" ht="12.75">
      <c r="D654" s="37"/>
      <c r="I654"/>
      <c r="J654"/>
      <c r="K654"/>
      <c r="L654"/>
      <c r="M654"/>
      <c r="N654"/>
      <c r="O654"/>
      <c r="P654"/>
      <c r="Q654"/>
    </row>
    <row r="655" spans="4:17" s="39" customFormat="1" ht="12.75">
      <c r="D655" s="37"/>
      <c r="I655"/>
      <c r="J655"/>
      <c r="K655"/>
      <c r="L655"/>
      <c r="M655"/>
      <c r="N655"/>
      <c r="O655"/>
      <c r="P655"/>
      <c r="Q655"/>
    </row>
    <row r="656" spans="4:17" s="39" customFormat="1" ht="12.75">
      <c r="D656" s="37"/>
      <c r="I656"/>
      <c r="J656"/>
      <c r="K656"/>
      <c r="L656"/>
      <c r="M656"/>
      <c r="N656"/>
      <c r="O656"/>
      <c r="P656"/>
      <c r="Q656"/>
    </row>
    <row r="657" spans="4:17" s="39" customFormat="1" ht="12.75">
      <c r="D657" s="37"/>
      <c r="I657"/>
      <c r="J657"/>
      <c r="K657"/>
      <c r="L657"/>
      <c r="M657"/>
      <c r="N657"/>
      <c r="O657"/>
      <c r="P657"/>
      <c r="Q657"/>
    </row>
    <row r="658" spans="4:17" s="39" customFormat="1" ht="12.75">
      <c r="D658" s="37"/>
      <c r="I658"/>
      <c r="J658"/>
      <c r="K658"/>
      <c r="L658"/>
      <c r="M658"/>
      <c r="N658"/>
      <c r="O658"/>
      <c r="P658"/>
      <c r="Q658"/>
    </row>
    <row r="659" spans="4:17" s="39" customFormat="1" ht="12.75">
      <c r="D659" s="37"/>
      <c r="I659"/>
      <c r="J659"/>
      <c r="K659"/>
      <c r="L659"/>
      <c r="M659"/>
      <c r="N659"/>
      <c r="O659"/>
      <c r="P659"/>
      <c r="Q659"/>
    </row>
    <row r="660" spans="4:17" s="39" customFormat="1" ht="12.75">
      <c r="D660" s="37"/>
      <c r="I660"/>
      <c r="J660"/>
      <c r="K660"/>
      <c r="L660"/>
      <c r="M660"/>
      <c r="N660"/>
      <c r="O660"/>
      <c r="P660"/>
      <c r="Q660"/>
    </row>
    <row r="661" spans="4:17" s="39" customFormat="1" ht="12.75">
      <c r="D661" s="37"/>
      <c r="I661"/>
      <c r="J661"/>
      <c r="K661"/>
      <c r="L661"/>
      <c r="M661"/>
      <c r="N661"/>
      <c r="O661"/>
      <c r="P661"/>
      <c r="Q661"/>
    </row>
    <row r="662" spans="4:17" s="39" customFormat="1" ht="12.75">
      <c r="D662" s="37"/>
      <c r="I662"/>
      <c r="J662"/>
      <c r="K662"/>
      <c r="L662"/>
      <c r="M662"/>
      <c r="N662"/>
      <c r="O662"/>
      <c r="P662"/>
      <c r="Q662"/>
    </row>
    <row r="663" spans="4:17" s="39" customFormat="1" ht="12.75">
      <c r="D663" s="37"/>
      <c r="I663"/>
      <c r="J663"/>
      <c r="K663"/>
      <c r="L663"/>
      <c r="M663"/>
      <c r="N663"/>
      <c r="O663"/>
      <c r="P663"/>
      <c r="Q663"/>
    </row>
    <row r="664" spans="4:17" s="39" customFormat="1" ht="12.75">
      <c r="D664" s="37"/>
      <c r="I664"/>
      <c r="J664"/>
      <c r="K664"/>
      <c r="L664"/>
      <c r="M664"/>
      <c r="N664"/>
      <c r="O664"/>
      <c r="P664"/>
      <c r="Q664"/>
    </row>
    <row r="665" spans="4:17" s="39" customFormat="1" ht="12.75">
      <c r="D665" s="37"/>
      <c r="I665"/>
      <c r="J665"/>
      <c r="K665"/>
      <c r="L665"/>
      <c r="M665"/>
      <c r="N665"/>
      <c r="O665"/>
      <c r="P665"/>
      <c r="Q665"/>
    </row>
    <row r="666" spans="4:17" s="39" customFormat="1" ht="12.75">
      <c r="D666" s="37"/>
      <c r="I666"/>
      <c r="J666"/>
      <c r="K666"/>
      <c r="L666"/>
      <c r="M666"/>
      <c r="N666"/>
      <c r="O666"/>
      <c r="P666"/>
      <c r="Q666"/>
    </row>
    <row r="667" spans="4:17" s="39" customFormat="1" ht="12.75">
      <c r="D667" s="37"/>
      <c r="I667"/>
      <c r="J667"/>
      <c r="K667"/>
      <c r="L667"/>
      <c r="M667"/>
      <c r="N667"/>
      <c r="O667"/>
      <c r="P667"/>
      <c r="Q667"/>
    </row>
    <row r="668" spans="4:17" s="39" customFormat="1" ht="12.75">
      <c r="D668" s="37"/>
      <c r="I668"/>
      <c r="J668"/>
      <c r="K668"/>
      <c r="L668"/>
      <c r="M668"/>
      <c r="N668"/>
      <c r="O668"/>
      <c r="P668"/>
      <c r="Q668"/>
    </row>
    <row r="669" spans="4:17" s="39" customFormat="1" ht="12.75">
      <c r="D669" s="37"/>
      <c r="I669"/>
      <c r="J669"/>
      <c r="K669"/>
      <c r="L669"/>
      <c r="M669"/>
      <c r="N669"/>
      <c r="O669"/>
      <c r="P669"/>
      <c r="Q669"/>
    </row>
    <row r="670" spans="4:17" s="39" customFormat="1" ht="12.75">
      <c r="D670" s="37"/>
      <c r="I670"/>
      <c r="J670"/>
      <c r="K670"/>
      <c r="L670"/>
      <c r="M670"/>
      <c r="N670"/>
      <c r="O670"/>
      <c r="P670"/>
      <c r="Q670"/>
    </row>
    <row r="671" spans="4:17" s="39" customFormat="1" ht="12.75">
      <c r="D671" s="37"/>
      <c r="I671"/>
      <c r="J671"/>
      <c r="K671"/>
      <c r="L671"/>
      <c r="M671"/>
      <c r="N671"/>
      <c r="O671"/>
      <c r="P671"/>
      <c r="Q671"/>
    </row>
    <row r="672" spans="4:17" s="39" customFormat="1" ht="12.75">
      <c r="D672" s="37"/>
      <c r="I672"/>
      <c r="J672"/>
      <c r="K672"/>
      <c r="L672"/>
      <c r="M672"/>
      <c r="N672"/>
      <c r="O672"/>
      <c r="P672"/>
      <c r="Q672"/>
    </row>
    <row r="673" spans="4:17" s="39" customFormat="1" ht="12.75">
      <c r="D673" s="37"/>
      <c r="I673"/>
      <c r="J673"/>
      <c r="K673"/>
      <c r="L673"/>
      <c r="M673"/>
      <c r="N673"/>
      <c r="O673"/>
      <c r="P673"/>
      <c r="Q673"/>
    </row>
    <row r="674" spans="4:17" s="39" customFormat="1" ht="12.75">
      <c r="D674" s="37"/>
      <c r="I674"/>
      <c r="J674"/>
      <c r="K674"/>
      <c r="L674"/>
      <c r="M674"/>
      <c r="N674"/>
      <c r="O674"/>
      <c r="P674"/>
      <c r="Q674"/>
    </row>
    <row r="675" spans="4:17" s="39" customFormat="1" ht="12.75">
      <c r="D675" s="37"/>
      <c r="I675"/>
      <c r="J675"/>
      <c r="K675"/>
      <c r="L675"/>
      <c r="M675"/>
      <c r="N675"/>
      <c r="O675"/>
      <c r="P675"/>
      <c r="Q675"/>
    </row>
    <row r="676" spans="4:17" s="39" customFormat="1" ht="12.75">
      <c r="D676" s="37"/>
      <c r="I676"/>
      <c r="J676"/>
      <c r="K676"/>
      <c r="L676"/>
      <c r="M676"/>
      <c r="N676"/>
      <c r="O676"/>
      <c r="P676"/>
      <c r="Q676"/>
    </row>
    <row r="677" spans="4:17" s="39" customFormat="1" ht="12.75">
      <c r="D677" s="37"/>
      <c r="I677"/>
      <c r="J677"/>
      <c r="K677"/>
      <c r="L677"/>
      <c r="M677"/>
      <c r="N677"/>
      <c r="O677"/>
      <c r="P677"/>
      <c r="Q677"/>
    </row>
    <row r="678" spans="4:17" s="39" customFormat="1" ht="12.75">
      <c r="D678" s="37"/>
      <c r="I678"/>
      <c r="J678"/>
      <c r="K678"/>
      <c r="L678"/>
      <c r="M678"/>
      <c r="N678"/>
      <c r="O678"/>
      <c r="P678"/>
      <c r="Q678"/>
    </row>
    <row r="679" spans="4:17" s="39" customFormat="1" ht="12.75">
      <c r="D679" s="37"/>
      <c r="I679"/>
      <c r="J679"/>
      <c r="K679"/>
      <c r="L679"/>
      <c r="M679"/>
      <c r="N679"/>
      <c r="O679"/>
      <c r="P679"/>
      <c r="Q679"/>
    </row>
    <row r="680" spans="4:17" s="39" customFormat="1" ht="12.75">
      <c r="D680" s="37"/>
      <c r="I680"/>
      <c r="J680"/>
      <c r="K680"/>
      <c r="L680"/>
      <c r="M680"/>
      <c r="N680"/>
      <c r="O680"/>
      <c r="P680"/>
      <c r="Q680"/>
    </row>
    <row r="681" spans="4:17" s="39" customFormat="1" ht="12.75">
      <c r="D681" s="37"/>
      <c r="I681"/>
      <c r="J681"/>
      <c r="K681"/>
      <c r="L681"/>
      <c r="M681"/>
      <c r="N681"/>
      <c r="O681"/>
      <c r="P681"/>
      <c r="Q681"/>
    </row>
    <row r="682" spans="4:17" s="39" customFormat="1" ht="12.75">
      <c r="D682" s="37"/>
      <c r="I682"/>
      <c r="J682"/>
      <c r="K682"/>
      <c r="L682"/>
      <c r="M682"/>
      <c r="N682"/>
      <c r="O682"/>
      <c r="P682"/>
      <c r="Q682"/>
    </row>
    <row r="683" spans="4:17" s="39" customFormat="1" ht="12.75">
      <c r="D683" s="37"/>
      <c r="I683"/>
      <c r="J683"/>
      <c r="K683"/>
      <c r="L683"/>
      <c r="M683"/>
      <c r="N683"/>
      <c r="O683"/>
      <c r="P683"/>
      <c r="Q683"/>
    </row>
    <row r="684" spans="4:17" s="39" customFormat="1" ht="12.75">
      <c r="D684" s="37"/>
      <c r="I684"/>
      <c r="J684"/>
      <c r="K684"/>
      <c r="L684"/>
      <c r="M684"/>
      <c r="N684"/>
      <c r="O684"/>
      <c r="P684"/>
      <c r="Q684"/>
    </row>
    <row r="685" spans="4:17" s="39" customFormat="1" ht="12.75">
      <c r="D685" s="37"/>
      <c r="I685"/>
      <c r="J685"/>
      <c r="K685"/>
      <c r="L685"/>
      <c r="M685"/>
      <c r="N685"/>
      <c r="O685"/>
      <c r="P685"/>
      <c r="Q685"/>
    </row>
    <row r="686" spans="4:17" s="39" customFormat="1" ht="12.75">
      <c r="D686" s="37"/>
      <c r="I686"/>
      <c r="J686"/>
      <c r="K686"/>
      <c r="L686"/>
      <c r="M686"/>
      <c r="N686"/>
      <c r="O686"/>
      <c r="P686"/>
      <c r="Q686"/>
    </row>
    <row r="687" spans="4:17" s="39" customFormat="1" ht="12.75">
      <c r="D687" s="37"/>
      <c r="I687"/>
      <c r="J687"/>
      <c r="K687"/>
      <c r="L687"/>
      <c r="M687"/>
      <c r="N687"/>
      <c r="O687"/>
      <c r="P687"/>
      <c r="Q687"/>
    </row>
    <row r="688" spans="4:17" s="39" customFormat="1" ht="12.75">
      <c r="D688" s="37"/>
      <c r="I688"/>
      <c r="J688"/>
      <c r="K688"/>
      <c r="L688"/>
      <c r="M688"/>
      <c r="N688"/>
      <c r="O688"/>
      <c r="P688"/>
      <c r="Q688"/>
    </row>
    <row r="689" spans="4:17" s="39" customFormat="1" ht="12.75">
      <c r="D689" s="37"/>
      <c r="I689"/>
      <c r="J689"/>
      <c r="K689"/>
      <c r="L689"/>
      <c r="M689"/>
      <c r="N689"/>
      <c r="O689"/>
      <c r="P689"/>
      <c r="Q689"/>
    </row>
    <row r="690" spans="4:17" s="39" customFormat="1" ht="12.75">
      <c r="D690" s="37"/>
      <c r="I690"/>
      <c r="J690"/>
      <c r="K690"/>
      <c r="L690"/>
      <c r="M690"/>
      <c r="N690"/>
      <c r="O690"/>
      <c r="P690"/>
      <c r="Q690"/>
    </row>
    <row r="691" spans="4:17" s="39" customFormat="1" ht="12.75">
      <c r="D691" s="37"/>
      <c r="I691"/>
      <c r="J691"/>
      <c r="K691"/>
      <c r="L691"/>
      <c r="M691"/>
      <c r="N691"/>
      <c r="O691"/>
      <c r="P691"/>
      <c r="Q691"/>
    </row>
    <row r="692" spans="4:17" s="39" customFormat="1" ht="12.75">
      <c r="D692" s="37"/>
      <c r="I692"/>
      <c r="J692"/>
      <c r="K692"/>
      <c r="L692"/>
      <c r="M692"/>
      <c r="N692"/>
      <c r="O692"/>
      <c r="P692"/>
      <c r="Q692"/>
    </row>
    <row r="693" spans="4:17" s="39" customFormat="1" ht="12.75">
      <c r="D693" s="37"/>
      <c r="I693"/>
      <c r="J693"/>
      <c r="K693"/>
      <c r="L693"/>
      <c r="M693"/>
      <c r="N693"/>
      <c r="O693"/>
      <c r="P693"/>
      <c r="Q693"/>
    </row>
    <row r="694" spans="4:17" s="39" customFormat="1" ht="12.75">
      <c r="D694" s="37"/>
      <c r="I694"/>
      <c r="J694"/>
      <c r="K694"/>
      <c r="L694"/>
      <c r="M694"/>
      <c r="N694"/>
      <c r="O694"/>
      <c r="P694"/>
      <c r="Q694"/>
    </row>
    <row r="695" spans="4:17" s="39" customFormat="1" ht="12.75">
      <c r="D695" s="37"/>
      <c r="I695"/>
      <c r="J695"/>
      <c r="K695"/>
      <c r="L695"/>
      <c r="M695"/>
      <c r="N695"/>
      <c r="O695"/>
      <c r="P695"/>
      <c r="Q695"/>
    </row>
    <row r="696" spans="4:17" s="39" customFormat="1" ht="12.75">
      <c r="D696" s="37"/>
      <c r="I696"/>
      <c r="J696"/>
      <c r="K696"/>
      <c r="L696"/>
      <c r="M696"/>
      <c r="N696"/>
      <c r="O696"/>
      <c r="P696"/>
      <c r="Q696"/>
    </row>
    <row r="697" spans="4:17" s="39" customFormat="1" ht="12.75">
      <c r="D697" s="37"/>
      <c r="I697"/>
      <c r="J697"/>
      <c r="K697"/>
      <c r="L697"/>
      <c r="M697"/>
      <c r="N697"/>
      <c r="O697"/>
      <c r="P697"/>
      <c r="Q697"/>
    </row>
    <row r="698" spans="4:17" s="39" customFormat="1" ht="12.75">
      <c r="D698" s="37"/>
      <c r="I698"/>
      <c r="J698"/>
      <c r="K698"/>
      <c r="L698"/>
      <c r="M698"/>
      <c r="N698"/>
      <c r="O698"/>
      <c r="P698"/>
      <c r="Q698"/>
    </row>
    <row r="699" spans="4:17" s="39" customFormat="1" ht="12.75">
      <c r="D699" s="37"/>
      <c r="I699"/>
      <c r="J699"/>
      <c r="K699"/>
      <c r="L699"/>
      <c r="M699"/>
      <c r="N699"/>
      <c r="O699"/>
      <c r="P699"/>
      <c r="Q699"/>
    </row>
    <row r="700" spans="4:17" s="39" customFormat="1" ht="12.75">
      <c r="D700" s="37"/>
      <c r="I700"/>
      <c r="J700"/>
      <c r="K700"/>
      <c r="L700"/>
      <c r="M700"/>
      <c r="N700"/>
      <c r="O700"/>
      <c r="P700"/>
      <c r="Q700"/>
    </row>
    <row r="701" spans="4:17" s="39" customFormat="1" ht="12.75">
      <c r="D701" s="37"/>
      <c r="I701"/>
      <c r="J701"/>
      <c r="K701"/>
      <c r="L701"/>
      <c r="M701"/>
      <c r="N701"/>
      <c r="O701"/>
      <c r="P701"/>
      <c r="Q701"/>
    </row>
    <row r="702" spans="4:17" s="39" customFormat="1" ht="12.75">
      <c r="D702" s="37"/>
      <c r="I702"/>
      <c r="J702"/>
      <c r="K702"/>
      <c r="L702"/>
      <c r="M702"/>
      <c r="N702"/>
      <c r="O702"/>
      <c r="P702"/>
      <c r="Q702"/>
    </row>
    <row r="703" spans="4:17" s="39" customFormat="1" ht="12.75">
      <c r="D703" s="37"/>
      <c r="I703"/>
      <c r="J703"/>
      <c r="K703"/>
      <c r="L703"/>
      <c r="M703"/>
      <c r="N703"/>
      <c r="O703"/>
      <c r="P703"/>
      <c r="Q703"/>
    </row>
    <row r="704" spans="4:17" s="39" customFormat="1" ht="12.75">
      <c r="D704" s="37"/>
      <c r="I704"/>
      <c r="J704"/>
      <c r="K704"/>
      <c r="L704"/>
      <c r="M704"/>
      <c r="N704"/>
      <c r="O704"/>
      <c r="P704"/>
      <c r="Q704"/>
    </row>
    <row r="705" spans="4:17" s="39" customFormat="1" ht="12.75">
      <c r="D705" s="37"/>
      <c r="I705"/>
      <c r="J705"/>
      <c r="K705"/>
      <c r="L705"/>
      <c r="M705"/>
      <c r="N705"/>
      <c r="O705"/>
      <c r="P705"/>
      <c r="Q705"/>
    </row>
    <row r="706" spans="4:17" s="39" customFormat="1" ht="12.75">
      <c r="D706" s="37"/>
      <c r="I706"/>
      <c r="J706"/>
      <c r="K706"/>
      <c r="L706"/>
      <c r="M706"/>
      <c r="N706"/>
      <c r="O706"/>
      <c r="P706"/>
      <c r="Q706"/>
    </row>
    <row r="707" spans="4:17" s="39" customFormat="1" ht="12.75">
      <c r="D707" s="37"/>
      <c r="I707"/>
      <c r="J707"/>
      <c r="K707"/>
      <c r="L707"/>
      <c r="M707"/>
      <c r="N707"/>
      <c r="O707"/>
      <c r="P707"/>
      <c r="Q707"/>
    </row>
    <row r="708" spans="4:17" s="39" customFormat="1" ht="12.75">
      <c r="D708" s="37"/>
      <c r="I708"/>
      <c r="J708"/>
      <c r="K708"/>
      <c r="L708"/>
      <c r="M708"/>
      <c r="N708"/>
      <c r="O708"/>
      <c r="P708"/>
      <c r="Q708"/>
    </row>
    <row r="709" spans="4:17" s="39" customFormat="1" ht="12.75">
      <c r="D709" s="37"/>
      <c r="I709"/>
      <c r="J709"/>
      <c r="K709"/>
      <c r="L709"/>
      <c r="M709"/>
      <c r="N709"/>
      <c r="O709"/>
      <c r="P709"/>
      <c r="Q709"/>
    </row>
    <row r="710" spans="4:17" s="39" customFormat="1" ht="12.75">
      <c r="D710" s="37"/>
      <c r="I710"/>
      <c r="J710"/>
      <c r="K710"/>
      <c r="L710"/>
      <c r="M710"/>
      <c r="N710"/>
      <c r="O710"/>
      <c r="P710"/>
      <c r="Q710"/>
    </row>
    <row r="711" spans="4:17" s="39" customFormat="1" ht="12.75">
      <c r="D711" s="37"/>
      <c r="I711"/>
      <c r="J711"/>
      <c r="K711"/>
      <c r="L711"/>
      <c r="M711"/>
      <c r="N711"/>
      <c r="O711"/>
      <c r="P711"/>
      <c r="Q711"/>
    </row>
    <row r="712" spans="4:17" s="39" customFormat="1" ht="12.75">
      <c r="D712" s="37"/>
      <c r="I712"/>
      <c r="J712"/>
      <c r="K712"/>
      <c r="L712"/>
      <c r="M712"/>
      <c r="N712"/>
      <c r="O712"/>
      <c r="P712"/>
      <c r="Q712"/>
    </row>
    <row r="713" spans="4:17" s="39" customFormat="1" ht="12.75">
      <c r="D713" s="37"/>
      <c r="I713"/>
      <c r="J713"/>
      <c r="K713"/>
      <c r="L713"/>
      <c r="M713"/>
      <c r="N713"/>
      <c r="O713"/>
      <c r="P713"/>
      <c r="Q713"/>
    </row>
    <row r="714" spans="4:17" s="39" customFormat="1" ht="12.75">
      <c r="D714" s="37"/>
      <c r="I714"/>
      <c r="J714"/>
      <c r="K714"/>
      <c r="L714"/>
      <c r="M714"/>
      <c r="N714"/>
      <c r="O714"/>
      <c r="P714"/>
      <c r="Q714"/>
    </row>
    <row r="715" spans="4:17" s="39" customFormat="1" ht="12.75">
      <c r="D715" s="37"/>
      <c r="I715"/>
      <c r="J715"/>
      <c r="K715"/>
      <c r="L715"/>
      <c r="M715"/>
      <c r="N715"/>
      <c r="O715"/>
      <c r="P715"/>
      <c r="Q715"/>
    </row>
    <row r="716" spans="4:17" s="39" customFormat="1" ht="12.75">
      <c r="D716" s="37"/>
      <c r="I716"/>
      <c r="J716"/>
      <c r="K716"/>
      <c r="L716"/>
      <c r="M716"/>
      <c r="N716"/>
      <c r="O716"/>
      <c r="P716"/>
      <c r="Q716"/>
    </row>
    <row r="717" spans="4:17" s="39" customFormat="1" ht="12.75">
      <c r="D717" s="37"/>
      <c r="I717"/>
      <c r="J717"/>
      <c r="K717"/>
      <c r="L717"/>
      <c r="M717"/>
      <c r="N717"/>
      <c r="O717"/>
      <c r="P717"/>
      <c r="Q717"/>
    </row>
    <row r="718" spans="4:17" s="39" customFormat="1" ht="12.75">
      <c r="D718" s="37"/>
      <c r="I718"/>
      <c r="J718"/>
      <c r="K718"/>
      <c r="L718"/>
      <c r="M718"/>
      <c r="N718"/>
      <c r="O718"/>
      <c r="P718"/>
      <c r="Q718"/>
    </row>
    <row r="719" spans="4:17" s="39" customFormat="1" ht="12.75">
      <c r="D719" s="37"/>
      <c r="I719"/>
      <c r="J719"/>
      <c r="K719"/>
      <c r="L719"/>
      <c r="M719"/>
      <c r="N719"/>
      <c r="O719"/>
      <c r="P719"/>
      <c r="Q719"/>
    </row>
    <row r="720" spans="4:17" s="39" customFormat="1" ht="12.75">
      <c r="D720" s="37"/>
      <c r="I720"/>
      <c r="J720"/>
      <c r="K720"/>
      <c r="L720"/>
      <c r="M720"/>
      <c r="N720"/>
      <c r="O720"/>
      <c r="P720"/>
      <c r="Q720"/>
    </row>
    <row r="721" spans="4:17" s="39" customFormat="1" ht="12.75">
      <c r="D721" s="37"/>
      <c r="I721"/>
      <c r="J721"/>
      <c r="K721"/>
      <c r="L721"/>
      <c r="M721"/>
      <c r="N721"/>
      <c r="O721"/>
      <c r="P721"/>
      <c r="Q721"/>
    </row>
    <row r="722" spans="4:17" s="39" customFormat="1" ht="12.75">
      <c r="D722" s="37"/>
      <c r="I722"/>
      <c r="J722"/>
      <c r="K722"/>
      <c r="L722"/>
      <c r="M722"/>
      <c r="N722"/>
      <c r="O722"/>
      <c r="P722"/>
      <c r="Q722"/>
    </row>
    <row r="723" spans="4:17" s="39" customFormat="1" ht="12.75">
      <c r="D723" s="37"/>
      <c r="I723"/>
      <c r="J723"/>
      <c r="K723"/>
      <c r="L723"/>
      <c r="M723"/>
      <c r="N723"/>
      <c r="O723"/>
      <c r="P723"/>
      <c r="Q723"/>
    </row>
    <row r="724" spans="4:17" s="39" customFormat="1" ht="12.75">
      <c r="D724" s="37"/>
      <c r="I724"/>
      <c r="J724"/>
      <c r="K724"/>
      <c r="L724"/>
      <c r="M724"/>
      <c r="N724"/>
      <c r="O724"/>
      <c r="P724"/>
      <c r="Q724"/>
    </row>
    <row r="725" spans="4:17" s="39" customFormat="1" ht="12.75">
      <c r="D725" s="37"/>
      <c r="I725"/>
      <c r="J725"/>
      <c r="K725"/>
      <c r="L725"/>
      <c r="M725"/>
      <c r="N725"/>
      <c r="O725"/>
      <c r="P725"/>
      <c r="Q725"/>
    </row>
    <row r="726" spans="4:17" s="39" customFormat="1" ht="12.75">
      <c r="D726" s="37"/>
      <c r="I726"/>
      <c r="J726"/>
      <c r="K726"/>
      <c r="L726"/>
      <c r="M726"/>
      <c r="N726"/>
      <c r="O726"/>
      <c r="P726"/>
      <c r="Q726"/>
    </row>
    <row r="727" spans="4:17" s="39" customFormat="1" ht="12.75">
      <c r="D727" s="37"/>
      <c r="I727"/>
      <c r="J727"/>
      <c r="K727"/>
      <c r="L727"/>
      <c r="M727"/>
      <c r="N727"/>
      <c r="O727"/>
      <c r="P727"/>
      <c r="Q727"/>
    </row>
    <row r="728" spans="4:17" s="39" customFormat="1" ht="12.75">
      <c r="D728" s="37"/>
      <c r="I728"/>
      <c r="J728"/>
      <c r="K728"/>
      <c r="L728"/>
      <c r="M728"/>
      <c r="N728"/>
      <c r="O728"/>
      <c r="P728"/>
      <c r="Q728"/>
    </row>
    <row r="729" spans="4:17" s="39" customFormat="1" ht="12.75">
      <c r="D729" s="37"/>
      <c r="I729"/>
      <c r="J729"/>
      <c r="K729"/>
      <c r="L729"/>
      <c r="M729"/>
      <c r="N729"/>
      <c r="O729"/>
      <c r="P729"/>
      <c r="Q729"/>
    </row>
    <row r="730" spans="4:17" s="39" customFormat="1" ht="12.75">
      <c r="D730" s="37"/>
      <c r="I730"/>
      <c r="J730"/>
      <c r="K730"/>
      <c r="L730"/>
      <c r="M730"/>
      <c r="N730"/>
      <c r="O730"/>
      <c r="P730"/>
      <c r="Q730"/>
    </row>
    <row r="731" spans="4:17" s="39" customFormat="1" ht="12.75">
      <c r="D731" s="37"/>
      <c r="I731"/>
      <c r="J731"/>
      <c r="K731"/>
      <c r="L731"/>
      <c r="M731"/>
      <c r="N731"/>
      <c r="O731"/>
      <c r="P731"/>
      <c r="Q731"/>
    </row>
    <row r="732" spans="4:17" s="39" customFormat="1" ht="12.75">
      <c r="D732" s="37"/>
      <c r="I732"/>
      <c r="J732"/>
      <c r="K732"/>
      <c r="L732"/>
      <c r="M732"/>
      <c r="N732"/>
      <c r="O732"/>
      <c r="P732"/>
      <c r="Q732"/>
    </row>
    <row r="733" spans="4:17" s="39" customFormat="1" ht="12.75">
      <c r="D733" s="37"/>
      <c r="I733"/>
      <c r="J733"/>
      <c r="K733"/>
      <c r="L733"/>
      <c r="M733"/>
      <c r="N733"/>
      <c r="O733"/>
      <c r="P733"/>
      <c r="Q733"/>
    </row>
    <row r="734" spans="4:17" s="39" customFormat="1" ht="12.75">
      <c r="D734" s="37"/>
      <c r="I734"/>
      <c r="J734"/>
      <c r="K734"/>
      <c r="L734"/>
      <c r="M734"/>
      <c r="N734"/>
      <c r="O734"/>
      <c r="P734"/>
      <c r="Q734"/>
    </row>
    <row r="735" spans="4:17" s="39" customFormat="1" ht="12.75">
      <c r="D735" s="37"/>
      <c r="I735"/>
      <c r="J735"/>
      <c r="K735"/>
      <c r="L735"/>
      <c r="M735"/>
      <c r="N735"/>
      <c r="O735"/>
      <c r="P735"/>
      <c r="Q735"/>
    </row>
    <row r="736" spans="4:17" s="39" customFormat="1" ht="12.75">
      <c r="D736" s="37"/>
      <c r="I736"/>
      <c r="J736"/>
      <c r="K736"/>
      <c r="L736"/>
      <c r="M736"/>
      <c r="N736"/>
      <c r="O736"/>
      <c r="P736"/>
      <c r="Q736"/>
    </row>
    <row r="737" spans="4:17" s="39" customFormat="1" ht="12.75">
      <c r="D737" s="37"/>
      <c r="I737"/>
      <c r="J737"/>
      <c r="K737"/>
      <c r="L737"/>
      <c r="M737"/>
      <c r="N737"/>
      <c r="O737"/>
      <c r="P737"/>
      <c r="Q737"/>
    </row>
    <row r="738" spans="4:17" s="39" customFormat="1" ht="12.75">
      <c r="D738" s="37"/>
      <c r="I738"/>
      <c r="J738"/>
      <c r="K738"/>
      <c r="L738"/>
      <c r="M738"/>
      <c r="N738"/>
      <c r="O738"/>
      <c r="P738"/>
      <c r="Q738"/>
    </row>
    <row r="739" spans="4:17" s="39" customFormat="1" ht="12.75">
      <c r="D739" s="37"/>
      <c r="I739"/>
      <c r="J739"/>
      <c r="K739"/>
      <c r="L739"/>
      <c r="M739"/>
      <c r="N739"/>
      <c r="O739"/>
      <c r="P739"/>
      <c r="Q739"/>
    </row>
    <row r="740" spans="4:17" s="39" customFormat="1" ht="12.75">
      <c r="D740" s="37"/>
      <c r="I740"/>
      <c r="J740"/>
      <c r="K740"/>
      <c r="L740"/>
      <c r="M740"/>
      <c r="N740"/>
      <c r="O740"/>
      <c r="P740"/>
      <c r="Q740"/>
    </row>
    <row r="741" spans="4:17" s="39" customFormat="1" ht="12.75">
      <c r="D741" s="37"/>
      <c r="I741"/>
      <c r="J741"/>
      <c r="K741"/>
      <c r="L741"/>
      <c r="M741"/>
      <c r="N741"/>
      <c r="O741"/>
      <c r="P741"/>
      <c r="Q741"/>
    </row>
    <row r="742" spans="4:17" s="39" customFormat="1" ht="12.75">
      <c r="D742" s="37"/>
      <c r="I742"/>
      <c r="J742"/>
      <c r="K742"/>
      <c r="L742"/>
      <c r="M742"/>
      <c r="N742"/>
      <c r="O742"/>
      <c r="P742"/>
      <c r="Q742"/>
    </row>
    <row r="743" spans="4:17" s="39" customFormat="1" ht="12.75">
      <c r="D743" s="37"/>
      <c r="I743"/>
      <c r="J743"/>
      <c r="K743"/>
      <c r="L743"/>
      <c r="M743"/>
      <c r="N743"/>
      <c r="O743"/>
      <c r="P743"/>
      <c r="Q743"/>
    </row>
    <row r="744" spans="4:17" s="39" customFormat="1" ht="12.75">
      <c r="D744" s="37"/>
      <c r="I744"/>
      <c r="J744"/>
      <c r="K744"/>
      <c r="L744"/>
      <c r="M744"/>
      <c r="N744"/>
      <c r="O744"/>
      <c r="P744"/>
      <c r="Q744"/>
    </row>
    <row r="745" spans="4:17" s="39" customFormat="1" ht="12.75">
      <c r="D745" s="37"/>
      <c r="I745"/>
      <c r="J745"/>
      <c r="K745"/>
      <c r="L745"/>
      <c r="M745"/>
      <c r="N745"/>
      <c r="O745"/>
      <c r="P745"/>
      <c r="Q745"/>
    </row>
    <row r="746" spans="4:17" s="39" customFormat="1" ht="12.75">
      <c r="D746" s="37"/>
      <c r="I746"/>
      <c r="J746"/>
      <c r="K746"/>
      <c r="L746"/>
      <c r="M746"/>
      <c r="N746"/>
      <c r="O746"/>
      <c r="P746"/>
      <c r="Q746"/>
    </row>
    <row r="747" spans="4:17" s="39" customFormat="1" ht="12.75">
      <c r="D747" s="37"/>
      <c r="I747"/>
      <c r="J747"/>
      <c r="K747"/>
      <c r="L747"/>
      <c r="M747"/>
      <c r="N747"/>
      <c r="O747"/>
      <c r="P747"/>
      <c r="Q747"/>
    </row>
    <row r="748" spans="4:17" s="39" customFormat="1" ht="12.75">
      <c r="D748" s="37"/>
      <c r="I748"/>
      <c r="J748"/>
      <c r="K748"/>
      <c r="L748"/>
      <c r="M748"/>
      <c r="N748"/>
      <c r="O748"/>
      <c r="P748"/>
      <c r="Q748"/>
    </row>
    <row r="749" spans="4:17" s="39" customFormat="1" ht="12.75">
      <c r="D749" s="37"/>
      <c r="I749"/>
      <c r="J749"/>
      <c r="K749"/>
      <c r="L749"/>
      <c r="M749"/>
      <c r="N749"/>
      <c r="O749"/>
      <c r="P749"/>
      <c r="Q749"/>
    </row>
    <row r="750" spans="4:17" s="39" customFormat="1" ht="12.75">
      <c r="D750" s="37"/>
      <c r="I750"/>
      <c r="J750"/>
      <c r="K750"/>
      <c r="L750"/>
      <c r="M750"/>
      <c r="N750"/>
      <c r="O750"/>
      <c r="P750"/>
      <c r="Q750"/>
    </row>
    <row r="751" spans="4:17" s="39" customFormat="1" ht="12.75">
      <c r="D751" s="37"/>
      <c r="I751"/>
      <c r="J751"/>
      <c r="K751"/>
      <c r="L751"/>
      <c r="M751"/>
      <c r="N751"/>
      <c r="O751"/>
      <c r="P751"/>
      <c r="Q751"/>
    </row>
    <row r="752" spans="4:17" s="39" customFormat="1" ht="12.75">
      <c r="D752" s="37"/>
      <c r="I752"/>
      <c r="J752"/>
      <c r="K752"/>
      <c r="L752"/>
      <c r="M752"/>
      <c r="N752"/>
      <c r="O752"/>
      <c r="P752"/>
      <c r="Q752"/>
    </row>
    <row r="753" spans="4:17" s="39" customFormat="1" ht="12.75">
      <c r="D753" s="37"/>
      <c r="I753"/>
      <c r="J753"/>
      <c r="K753"/>
      <c r="L753"/>
      <c r="M753"/>
      <c r="N753"/>
      <c r="O753"/>
      <c r="P753"/>
      <c r="Q753"/>
    </row>
    <row r="754" spans="4:17" s="39" customFormat="1" ht="12.75">
      <c r="D754" s="37"/>
      <c r="I754"/>
      <c r="J754"/>
      <c r="K754"/>
      <c r="L754"/>
      <c r="M754"/>
      <c r="N754"/>
      <c r="O754"/>
      <c r="P754"/>
      <c r="Q754"/>
    </row>
    <row r="755" spans="4:17" s="39" customFormat="1" ht="12.75">
      <c r="D755" s="37"/>
      <c r="I755"/>
      <c r="J755"/>
      <c r="K755"/>
      <c r="L755"/>
      <c r="M755"/>
      <c r="N755"/>
      <c r="O755"/>
      <c r="P755"/>
      <c r="Q755"/>
    </row>
    <row r="756" spans="4:17" s="39" customFormat="1" ht="12.75">
      <c r="D756" s="37"/>
      <c r="I756"/>
      <c r="J756"/>
      <c r="K756"/>
      <c r="L756"/>
      <c r="M756"/>
      <c r="N756"/>
      <c r="O756"/>
      <c r="P756"/>
      <c r="Q756"/>
    </row>
    <row r="757" spans="4:17" s="39" customFormat="1" ht="12.75">
      <c r="D757" s="37"/>
      <c r="I757"/>
      <c r="J757"/>
      <c r="K757"/>
      <c r="L757"/>
      <c r="M757"/>
      <c r="N757"/>
      <c r="O757"/>
      <c r="P757"/>
      <c r="Q757"/>
    </row>
    <row r="758" spans="4:17" s="39" customFormat="1" ht="12.75">
      <c r="D758" s="37"/>
      <c r="I758"/>
      <c r="J758"/>
      <c r="K758"/>
      <c r="L758"/>
      <c r="M758"/>
      <c r="N758"/>
      <c r="O758"/>
      <c r="P758"/>
      <c r="Q758"/>
    </row>
    <row r="759" spans="4:17" s="39" customFormat="1" ht="12.75">
      <c r="D759" s="37"/>
      <c r="I759"/>
      <c r="J759"/>
      <c r="K759"/>
      <c r="L759"/>
      <c r="M759"/>
      <c r="N759"/>
      <c r="O759"/>
      <c r="P759"/>
      <c r="Q759"/>
    </row>
    <row r="760" spans="4:17" s="39" customFormat="1" ht="12.75">
      <c r="D760" s="37"/>
      <c r="I760"/>
      <c r="J760"/>
      <c r="K760"/>
      <c r="L760"/>
      <c r="M760"/>
      <c r="N760"/>
      <c r="O760"/>
      <c r="P760"/>
      <c r="Q760"/>
    </row>
    <row r="761" spans="4:17" s="39" customFormat="1" ht="12.75">
      <c r="D761" s="37"/>
      <c r="I761"/>
      <c r="J761"/>
      <c r="K761"/>
      <c r="L761"/>
      <c r="M761"/>
      <c r="N761"/>
      <c r="O761"/>
      <c r="P761"/>
      <c r="Q761"/>
    </row>
    <row r="762" spans="4:17" s="39" customFormat="1" ht="12.75">
      <c r="D762" s="37"/>
      <c r="I762"/>
      <c r="J762"/>
      <c r="K762"/>
      <c r="L762"/>
      <c r="M762"/>
      <c r="N762"/>
      <c r="O762"/>
      <c r="P762"/>
      <c r="Q762"/>
    </row>
    <row r="763" spans="4:17" s="39" customFormat="1" ht="12.75">
      <c r="D763" s="37"/>
      <c r="I763"/>
      <c r="J763"/>
      <c r="K763"/>
      <c r="L763"/>
      <c r="M763"/>
      <c r="N763"/>
      <c r="O763"/>
      <c r="P763"/>
      <c r="Q763"/>
    </row>
    <row r="764" spans="4:17" s="39" customFormat="1" ht="12.75">
      <c r="D764" s="37"/>
      <c r="I764"/>
      <c r="J764"/>
      <c r="K764"/>
      <c r="L764"/>
      <c r="M764"/>
      <c r="N764"/>
      <c r="O764"/>
      <c r="P764"/>
      <c r="Q764"/>
    </row>
    <row r="765" spans="4:17" s="39" customFormat="1" ht="12.75">
      <c r="D765" s="37"/>
      <c r="I765"/>
      <c r="J765"/>
      <c r="K765"/>
      <c r="L765"/>
      <c r="M765"/>
      <c r="N765"/>
      <c r="O765"/>
      <c r="P765"/>
      <c r="Q765"/>
    </row>
    <row r="766" spans="4:17" s="39" customFormat="1" ht="12.75">
      <c r="D766" s="37"/>
      <c r="I766"/>
      <c r="J766"/>
      <c r="K766"/>
      <c r="L766"/>
      <c r="M766"/>
      <c r="N766"/>
      <c r="O766"/>
      <c r="P766"/>
      <c r="Q766"/>
    </row>
    <row r="767" spans="4:17" s="39" customFormat="1" ht="12.75">
      <c r="D767" s="37"/>
      <c r="I767"/>
      <c r="J767"/>
      <c r="K767"/>
      <c r="L767"/>
      <c r="M767"/>
      <c r="N767"/>
      <c r="O767"/>
      <c r="P767"/>
      <c r="Q767"/>
    </row>
    <row r="768" spans="4:17" s="39" customFormat="1" ht="12.75">
      <c r="D768" s="37"/>
      <c r="I768"/>
      <c r="J768"/>
      <c r="K768"/>
      <c r="L768"/>
      <c r="M768"/>
      <c r="N768"/>
      <c r="O768"/>
      <c r="P768"/>
      <c r="Q768"/>
    </row>
    <row r="769" spans="4:17" s="39" customFormat="1" ht="12.75">
      <c r="D769" s="37"/>
      <c r="I769"/>
      <c r="J769"/>
      <c r="K769"/>
      <c r="L769"/>
      <c r="M769"/>
      <c r="N769"/>
      <c r="O769"/>
      <c r="P769"/>
      <c r="Q769"/>
    </row>
    <row r="770" spans="4:17" s="39" customFormat="1" ht="12.75">
      <c r="D770" s="37"/>
      <c r="I770"/>
      <c r="J770"/>
      <c r="K770"/>
      <c r="L770"/>
      <c r="M770"/>
      <c r="N770"/>
      <c r="O770"/>
      <c r="P770"/>
      <c r="Q770"/>
    </row>
    <row r="771" spans="4:17" s="39" customFormat="1" ht="12.75">
      <c r="D771" s="37"/>
      <c r="I771"/>
      <c r="J771"/>
      <c r="K771"/>
      <c r="L771"/>
      <c r="M771"/>
      <c r="N771"/>
      <c r="O771"/>
      <c r="P771"/>
      <c r="Q771"/>
    </row>
    <row r="772" spans="4:17" s="39" customFormat="1" ht="12.75">
      <c r="D772" s="37"/>
      <c r="I772"/>
      <c r="J772"/>
      <c r="K772"/>
      <c r="L772"/>
      <c r="M772"/>
      <c r="N772"/>
      <c r="O772"/>
      <c r="P772"/>
      <c r="Q772"/>
    </row>
    <row r="773" spans="4:17" s="39" customFormat="1" ht="12.75">
      <c r="D773" s="37"/>
      <c r="I773"/>
      <c r="J773"/>
      <c r="K773"/>
      <c r="L773"/>
      <c r="M773"/>
      <c r="N773"/>
      <c r="O773"/>
      <c r="P773"/>
      <c r="Q773"/>
    </row>
    <row r="774" spans="4:17" s="39" customFormat="1" ht="12.75">
      <c r="D774" s="37"/>
      <c r="I774"/>
      <c r="J774"/>
      <c r="K774"/>
      <c r="L774"/>
      <c r="M774"/>
      <c r="N774"/>
      <c r="O774"/>
      <c r="P774"/>
      <c r="Q774"/>
    </row>
    <row r="775" spans="4:17" s="39" customFormat="1" ht="12.75">
      <c r="D775" s="37"/>
      <c r="I775"/>
      <c r="J775"/>
      <c r="K775"/>
      <c r="L775"/>
      <c r="M775"/>
      <c r="N775"/>
      <c r="O775"/>
      <c r="P775"/>
      <c r="Q775"/>
    </row>
    <row r="776" spans="4:17" s="39" customFormat="1" ht="12.75">
      <c r="D776" s="37"/>
      <c r="I776"/>
      <c r="J776"/>
      <c r="K776"/>
      <c r="L776"/>
      <c r="M776"/>
      <c r="N776"/>
      <c r="O776"/>
      <c r="P776"/>
      <c r="Q776"/>
    </row>
    <row r="777" spans="4:17" s="39" customFormat="1" ht="12.75">
      <c r="D777" s="37"/>
      <c r="I777"/>
      <c r="J777"/>
      <c r="K777"/>
      <c r="L777"/>
      <c r="M777"/>
      <c r="N777"/>
      <c r="O777"/>
      <c r="P777"/>
      <c r="Q777"/>
    </row>
    <row r="778" spans="4:17" s="39" customFormat="1" ht="12.75">
      <c r="D778" s="37"/>
      <c r="I778"/>
      <c r="J778"/>
      <c r="K778"/>
      <c r="L778"/>
      <c r="M778"/>
      <c r="N778"/>
      <c r="O778"/>
      <c r="P778"/>
      <c r="Q778"/>
    </row>
    <row r="779" spans="4:17" s="39" customFormat="1" ht="12.75">
      <c r="D779" s="37"/>
      <c r="I779"/>
      <c r="J779"/>
      <c r="K779"/>
      <c r="L779"/>
      <c r="M779"/>
      <c r="N779"/>
      <c r="O779"/>
      <c r="P779"/>
      <c r="Q779"/>
    </row>
    <row r="780" spans="4:17" s="39" customFormat="1" ht="12.75">
      <c r="D780" s="37"/>
      <c r="I780"/>
      <c r="J780"/>
      <c r="K780"/>
      <c r="L780"/>
      <c r="M780"/>
      <c r="N780"/>
      <c r="O780"/>
      <c r="P780"/>
      <c r="Q780"/>
    </row>
    <row r="781" spans="4:17" s="39" customFormat="1" ht="12.75">
      <c r="D781" s="37"/>
      <c r="I781"/>
      <c r="J781"/>
      <c r="K781"/>
      <c r="L781"/>
      <c r="M781"/>
      <c r="N781"/>
      <c r="O781"/>
      <c r="P781"/>
      <c r="Q781"/>
    </row>
    <row r="782" spans="4:17" s="39" customFormat="1" ht="12.75">
      <c r="D782" s="37"/>
      <c r="I782"/>
      <c r="J782"/>
      <c r="K782"/>
      <c r="L782"/>
      <c r="M782"/>
      <c r="N782"/>
      <c r="O782"/>
      <c r="P782"/>
      <c r="Q782"/>
    </row>
    <row r="783" spans="4:17" s="39" customFormat="1" ht="12.75">
      <c r="D783" s="37"/>
      <c r="I783"/>
      <c r="J783"/>
      <c r="K783"/>
      <c r="L783"/>
      <c r="M783"/>
      <c r="N783"/>
      <c r="O783"/>
      <c r="P783"/>
      <c r="Q783"/>
    </row>
    <row r="784" spans="4:17" s="39" customFormat="1" ht="12.75">
      <c r="D784" s="37"/>
      <c r="I784"/>
      <c r="J784"/>
      <c r="K784"/>
      <c r="L784"/>
      <c r="M784"/>
      <c r="N784"/>
      <c r="O784"/>
      <c r="P784"/>
      <c r="Q784"/>
    </row>
    <row r="785" spans="4:17" s="39" customFormat="1" ht="12.75">
      <c r="D785" s="37"/>
      <c r="I785"/>
      <c r="J785"/>
      <c r="K785"/>
      <c r="L785"/>
      <c r="M785"/>
      <c r="N785"/>
      <c r="O785"/>
      <c r="P785"/>
      <c r="Q785"/>
    </row>
    <row r="786" spans="4:17" s="39" customFormat="1" ht="12.75">
      <c r="D786" s="37"/>
      <c r="I786"/>
      <c r="J786"/>
      <c r="K786"/>
      <c r="L786"/>
      <c r="M786"/>
      <c r="N786"/>
      <c r="O786"/>
      <c r="P786"/>
      <c r="Q786"/>
    </row>
    <row r="787" spans="4:17" s="39" customFormat="1" ht="12.75">
      <c r="D787" s="37"/>
      <c r="I787"/>
      <c r="J787"/>
      <c r="K787"/>
      <c r="L787"/>
      <c r="M787"/>
      <c r="N787"/>
      <c r="O787"/>
      <c r="P787"/>
      <c r="Q787"/>
    </row>
    <row r="788" spans="4:17" s="39" customFormat="1" ht="12.75">
      <c r="D788" s="37"/>
      <c r="I788"/>
      <c r="J788"/>
      <c r="K788"/>
      <c r="L788"/>
      <c r="M788"/>
      <c r="N788"/>
      <c r="O788"/>
      <c r="P788"/>
      <c r="Q788"/>
    </row>
    <row r="789" spans="4:17" s="39" customFormat="1" ht="12.75">
      <c r="D789" s="37"/>
      <c r="I789"/>
      <c r="J789"/>
      <c r="K789"/>
      <c r="L789"/>
      <c r="M789"/>
      <c r="N789"/>
      <c r="O789"/>
      <c r="P789"/>
      <c r="Q789"/>
    </row>
    <row r="790" spans="4:17" s="39" customFormat="1" ht="12.75">
      <c r="D790" s="37"/>
      <c r="I790"/>
      <c r="J790"/>
      <c r="K790"/>
      <c r="L790"/>
      <c r="M790"/>
      <c r="N790"/>
      <c r="O790"/>
      <c r="P790"/>
      <c r="Q790"/>
    </row>
    <row r="791" spans="4:17" s="39" customFormat="1" ht="12.75">
      <c r="D791" s="37"/>
      <c r="I791"/>
      <c r="J791"/>
      <c r="K791"/>
      <c r="L791"/>
      <c r="M791"/>
      <c r="N791"/>
      <c r="O791"/>
      <c r="P791"/>
      <c r="Q791"/>
    </row>
    <row r="792" spans="4:17" s="39" customFormat="1" ht="12.75">
      <c r="D792" s="37"/>
      <c r="I792"/>
      <c r="J792"/>
      <c r="K792"/>
      <c r="L792"/>
      <c r="M792"/>
      <c r="N792"/>
      <c r="O792"/>
      <c r="P792"/>
      <c r="Q792"/>
    </row>
    <row r="793" spans="4:17" s="39" customFormat="1" ht="12.75">
      <c r="D793" s="37"/>
      <c r="I793"/>
      <c r="J793"/>
      <c r="K793"/>
      <c r="L793"/>
      <c r="M793"/>
      <c r="N793"/>
      <c r="O793"/>
      <c r="P793"/>
      <c r="Q793"/>
    </row>
    <row r="794" spans="4:17" s="39" customFormat="1" ht="12.75">
      <c r="D794" s="37"/>
      <c r="I794"/>
      <c r="J794"/>
      <c r="K794"/>
      <c r="L794"/>
      <c r="M794"/>
      <c r="N794"/>
      <c r="O794"/>
      <c r="P794"/>
      <c r="Q794"/>
    </row>
    <row r="795" spans="4:17" s="39" customFormat="1" ht="12.75">
      <c r="D795" s="37"/>
      <c r="I795"/>
      <c r="J795"/>
      <c r="K795"/>
      <c r="L795"/>
      <c r="M795"/>
      <c r="N795"/>
      <c r="O795"/>
      <c r="P795"/>
      <c r="Q795"/>
    </row>
    <row r="796" spans="4:17" s="39" customFormat="1" ht="12.75">
      <c r="D796" s="37"/>
      <c r="I796"/>
      <c r="J796"/>
      <c r="K796"/>
      <c r="L796"/>
      <c r="M796"/>
      <c r="N796"/>
      <c r="O796"/>
      <c r="P796"/>
      <c r="Q796"/>
    </row>
    <row r="797" spans="4:17" s="39" customFormat="1" ht="12.75">
      <c r="D797" s="37"/>
      <c r="I797"/>
      <c r="J797"/>
      <c r="K797"/>
      <c r="L797"/>
      <c r="M797"/>
      <c r="N797"/>
      <c r="O797"/>
      <c r="P797"/>
      <c r="Q797"/>
    </row>
    <row r="798" spans="4:17" s="39" customFormat="1" ht="12.75">
      <c r="D798" s="37"/>
      <c r="I798"/>
      <c r="J798"/>
      <c r="K798"/>
      <c r="L798"/>
      <c r="M798"/>
      <c r="N798"/>
      <c r="O798"/>
      <c r="P798"/>
      <c r="Q798"/>
    </row>
    <row r="799" spans="4:17" s="39" customFormat="1" ht="12.75">
      <c r="D799" s="37"/>
      <c r="I799"/>
      <c r="J799"/>
      <c r="K799"/>
      <c r="L799"/>
      <c r="M799"/>
      <c r="N799"/>
      <c r="O799"/>
      <c r="P799"/>
      <c r="Q799"/>
    </row>
    <row r="800" spans="4:17" s="39" customFormat="1" ht="12.75">
      <c r="D800" s="37"/>
      <c r="I800"/>
      <c r="J800"/>
      <c r="K800"/>
      <c r="L800"/>
      <c r="M800"/>
      <c r="N800"/>
      <c r="O800"/>
      <c r="P800"/>
      <c r="Q800"/>
    </row>
    <row r="801" spans="4:17" s="39" customFormat="1" ht="12.75">
      <c r="D801" s="37"/>
      <c r="I801"/>
      <c r="J801"/>
      <c r="K801"/>
      <c r="L801"/>
      <c r="M801"/>
      <c r="N801"/>
      <c r="O801"/>
      <c r="P801"/>
      <c r="Q801"/>
    </row>
    <row r="802" spans="4:17" s="39" customFormat="1" ht="12.75">
      <c r="D802" s="37"/>
      <c r="I802"/>
      <c r="J802"/>
      <c r="K802"/>
      <c r="L802"/>
      <c r="M802"/>
      <c r="N802"/>
      <c r="O802"/>
      <c r="P802"/>
      <c r="Q802"/>
    </row>
    <row r="803" spans="4:17" s="39" customFormat="1" ht="12.75">
      <c r="D803" s="37"/>
      <c r="I803"/>
      <c r="J803"/>
      <c r="K803"/>
      <c r="L803"/>
      <c r="M803"/>
      <c r="N803"/>
      <c r="O803"/>
      <c r="P803"/>
      <c r="Q803"/>
    </row>
    <row r="804" spans="4:17" s="39" customFormat="1" ht="12.75">
      <c r="D804" s="37"/>
      <c r="I804"/>
      <c r="J804"/>
      <c r="K804"/>
      <c r="L804"/>
      <c r="M804"/>
      <c r="N804"/>
      <c r="O804"/>
      <c r="P804"/>
      <c r="Q804"/>
    </row>
    <row r="805" spans="4:17" s="39" customFormat="1" ht="12.75">
      <c r="D805" s="37"/>
      <c r="I805"/>
      <c r="J805"/>
      <c r="K805"/>
      <c r="L805"/>
      <c r="M805"/>
      <c r="N805"/>
      <c r="O805"/>
      <c r="P805"/>
      <c r="Q805"/>
    </row>
    <row r="806" spans="4:17" s="39" customFormat="1" ht="12.75">
      <c r="D806" s="37"/>
      <c r="I806"/>
      <c r="J806"/>
      <c r="K806"/>
      <c r="L806"/>
      <c r="M806"/>
      <c r="N806"/>
      <c r="O806"/>
      <c r="P806"/>
      <c r="Q806"/>
    </row>
    <row r="807" spans="4:17" s="39" customFormat="1" ht="12.75">
      <c r="D807" s="37"/>
      <c r="I807"/>
      <c r="J807"/>
      <c r="K807"/>
      <c r="L807"/>
      <c r="M807"/>
      <c r="N807"/>
      <c r="O807"/>
      <c r="P807"/>
      <c r="Q807"/>
    </row>
    <row r="808" spans="4:17" s="39" customFormat="1" ht="12.75">
      <c r="D808" s="37"/>
      <c r="I808"/>
      <c r="J808"/>
      <c r="K808"/>
      <c r="L808"/>
      <c r="M808"/>
      <c r="N808"/>
      <c r="O808"/>
      <c r="P808"/>
      <c r="Q808"/>
    </row>
    <row r="809" spans="4:17" s="39" customFormat="1" ht="12.75">
      <c r="D809" s="37"/>
      <c r="I809"/>
      <c r="J809"/>
      <c r="K809"/>
      <c r="L809"/>
      <c r="M809"/>
      <c r="N809"/>
      <c r="O809"/>
      <c r="P809"/>
      <c r="Q809"/>
    </row>
    <row r="810" spans="4:17" s="39" customFormat="1" ht="12.75">
      <c r="D810" s="37"/>
      <c r="I810"/>
      <c r="J810"/>
      <c r="K810"/>
      <c r="L810"/>
      <c r="M810"/>
      <c r="N810"/>
      <c r="O810"/>
      <c r="P810"/>
      <c r="Q810"/>
    </row>
    <row r="811" spans="4:17" s="39" customFormat="1" ht="12.75">
      <c r="D811" s="37"/>
      <c r="I811"/>
      <c r="J811"/>
      <c r="K811"/>
      <c r="L811"/>
      <c r="M811"/>
      <c r="N811"/>
      <c r="O811"/>
      <c r="P811"/>
      <c r="Q811"/>
    </row>
    <row r="812" spans="4:17" s="39" customFormat="1" ht="12.75">
      <c r="D812" s="37"/>
      <c r="I812"/>
      <c r="J812"/>
      <c r="K812"/>
      <c r="L812"/>
      <c r="M812"/>
      <c r="N812"/>
      <c r="O812"/>
      <c r="P812"/>
      <c r="Q812"/>
    </row>
    <row r="813" spans="4:17" s="39" customFormat="1" ht="12.75">
      <c r="D813" s="37"/>
      <c r="I813"/>
      <c r="J813"/>
      <c r="K813"/>
      <c r="L813"/>
      <c r="M813"/>
      <c r="N813"/>
      <c r="O813"/>
      <c r="P813"/>
      <c r="Q813"/>
    </row>
    <row r="814" spans="4:17" s="39" customFormat="1" ht="12.75">
      <c r="D814" s="37"/>
      <c r="I814"/>
      <c r="J814"/>
      <c r="K814"/>
      <c r="L814"/>
      <c r="M814"/>
      <c r="N814"/>
      <c r="O814"/>
      <c r="P814"/>
      <c r="Q814"/>
    </row>
    <row r="815" spans="4:17" s="39" customFormat="1" ht="12.75">
      <c r="D815" s="37"/>
      <c r="I815"/>
      <c r="J815"/>
      <c r="K815"/>
      <c r="L815"/>
      <c r="M815"/>
      <c r="N815"/>
      <c r="O815"/>
      <c r="P815"/>
      <c r="Q815"/>
    </row>
    <row r="816" spans="4:17" s="39" customFormat="1" ht="12.75">
      <c r="D816" s="37"/>
      <c r="I816"/>
      <c r="J816"/>
      <c r="K816"/>
      <c r="L816"/>
      <c r="M816"/>
      <c r="N816"/>
      <c r="O816"/>
      <c r="P816"/>
      <c r="Q816"/>
    </row>
    <row r="817" spans="4:17" s="39" customFormat="1" ht="12.75">
      <c r="D817" s="37"/>
      <c r="I817"/>
      <c r="J817"/>
      <c r="K817"/>
      <c r="L817"/>
      <c r="M817"/>
      <c r="N817"/>
      <c r="O817"/>
      <c r="P817"/>
      <c r="Q817"/>
    </row>
    <row r="818" spans="4:17" s="39" customFormat="1" ht="12.75">
      <c r="D818" s="37"/>
      <c r="I818"/>
      <c r="J818"/>
      <c r="K818"/>
      <c r="L818"/>
      <c r="M818"/>
      <c r="N818"/>
      <c r="O818"/>
      <c r="P818"/>
      <c r="Q818"/>
    </row>
    <row r="819" spans="4:17" s="39" customFormat="1" ht="12.75">
      <c r="D819" s="37"/>
      <c r="I819"/>
      <c r="J819"/>
      <c r="K819"/>
      <c r="L819"/>
      <c r="M819"/>
      <c r="N819"/>
      <c r="O819"/>
      <c r="P819"/>
      <c r="Q819"/>
    </row>
    <row r="820" spans="4:17" s="39" customFormat="1" ht="12.75">
      <c r="D820" s="37"/>
      <c r="I820"/>
      <c r="J820"/>
      <c r="K820"/>
      <c r="L820"/>
      <c r="M820"/>
      <c r="N820"/>
      <c r="O820"/>
      <c r="P820"/>
      <c r="Q820"/>
    </row>
    <row r="821" spans="4:17" s="39" customFormat="1" ht="12.75">
      <c r="D821" s="37"/>
      <c r="I821"/>
      <c r="J821"/>
      <c r="K821"/>
      <c r="L821"/>
      <c r="M821"/>
      <c r="N821"/>
      <c r="O821"/>
      <c r="P821"/>
      <c r="Q821"/>
    </row>
    <row r="822" spans="4:17" s="39" customFormat="1" ht="12.75">
      <c r="D822" s="37"/>
      <c r="I822"/>
      <c r="J822"/>
      <c r="K822"/>
      <c r="L822"/>
      <c r="M822"/>
      <c r="N822"/>
      <c r="O822"/>
      <c r="P822"/>
      <c r="Q822"/>
    </row>
    <row r="823" spans="4:17" s="39" customFormat="1" ht="12.75">
      <c r="D823" s="37"/>
      <c r="I823"/>
      <c r="J823"/>
      <c r="K823"/>
      <c r="L823"/>
      <c r="M823"/>
      <c r="N823"/>
      <c r="O823"/>
      <c r="P823"/>
      <c r="Q823"/>
    </row>
    <row r="824" spans="4:17" s="39" customFormat="1" ht="12.75">
      <c r="D824" s="37"/>
      <c r="I824"/>
      <c r="J824"/>
      <c r="K824"/>
      <c r="L824"/>
      <c r="M824"/>
      <c r="N824"/>
      <c r="O824"/>
      <c r="P824"/>
      <c r="Q824"/>
    </row>
    <row r="825" spans="4:17" s="39" customFormat="1" ht="12.75">
      <c r="D825" s="37"/>
      <c r="I825"/>
      <c r="J825"/>
      <c r="K825"/>
      <c r="L825"/>
      <c r="M825"/>
      <c r="N825"/>
      <c r="O825"/>
      <c r="P825"/>
      <c r="Q825"/>
    </row>
    <row r="826" spans="4:17" s="39" customFormat="1" ht="12.75">
      <c r="D826" s="37"/>
      <c r="I826"/>
      <c r="J826"/>
      <c r="K826"/>
      <c r="L826"/>
      <c r="M826"/>
      <c r="N826"/>
      <c r="O826"/>
      <c r="P826"/>
      <c r="Q826"/>
    </row>
    <row r="827" spans="4:17" s="39" customFormat="1" ht="12.75">
      <c r="D827" s="37"/>
      <c r="I827"/>
      <c r="J827"/>
      <c r="K827"/>
      <c r="L827"/>
      <c r="M827"/>
      <c r="N827"/>
      <c r="O827"/>
      <c r="P827"/>
      <c r="Q827"/>
    </row>
    <row r="828" spans="4:17" s="39" customFormat="1" ht="12.75">
      <c r="D828" s="37"/>
      <c r="I828"/>
      <c r="J828"/>
      <c r="K828"/>
      <c r="L828"/>
      <c r="M828"/>
      <c r="N828"/>
      <c r="O828"/>
      <c r="P828"/>
      <c r="Q828"/>
    </row>
    <row r="829" spans="4:17" s="39" customFormat="1" ht="12.75">
      <c r="D829" s="37"/>
      <c r="I829"/>
      <c r="J829"/>
      <c r="K829"/>
      <c r="L829"/>
      <c r="M829"/>
      <c r="N829"/>
      <c r="O829"/>
      <c r="P829"/>
      <c r="Q829"/>
    </row>
    <row r="830" spans="4:17" s="39" customFormat="1" ht="12.75">
      <c r="D830" s="37"/>
      <c r="I830"/>
      <c r="J830"/>
      <c r="K830"/>
      <c r="L830"/>
      <c r="M830"/>
      <c r="N830"/>
      <c r="O830"/>
      <c r="P830"/>
      <c r="Q830"/>
    </row>
    <row r="831" spans="4:17" s="39" customFormat="1" ht="12.75">
      <c r="D831" s="37"/>
      <c r="I831"/>
      <c r="J831"/>
      <c r="K831"/>
      <c r="L831"/>
      <c r="M831"/>
      <c r="N831"/>
      <c r="O831"/>
      <c r="P831"/>
      <c r="Q831"/>
    </row>
    <row r="832" spans="4:17" s="39" customFormat="1" ht="12.75">
      <c r="D832" s="37"/>
      <c r="I832"/>
      <c r="J832"/>
      <c r="K832"/>
      <c r="L832"/>
      <c r="M832"/>
      <c r="N832"/>
      <c r="O832"/>
      <c r="P832"/>
      <c r="Q832"/>
    </row>
    <row r="833" spans="4:17" s="39" customFormat="1" ht="12.75">
      <c r="D833" s="37"/>
      <c r="I833"/>
      <c r="J833"/>
      <c r="K833"/>
      <c r="L833"/>
      <c r="M833"/>
      <c r="N833"/>
      <c r="O833"/>
      <c r="P833"/>
      <c r="Q833"/>
    </row>
    <row r="834" spans="4:17" s="39" customFormat="1" ht="12.75">
      <c r="D834" s="37"/>
      <c r="I834"/>
      <c r="J834"/>
      <c r="K834"/>
      <c r="L834"/>
      <c r="M834"/>
      <c r="N834"/>
      <c r="O834"/>
      <c r="P834"/>
      <c r="Q834"/>
    </row>
    <row r="835" spans="4:17" s="39" customFormat="1" ht="12.75">
      <c r="D835" s="37"/>
      <c r="I835"/>
      <c r="J835"/>
      <c r="K835"/>
      <c r="L835"/>
      <c r="M835"/>
      <c r="N835"/>
      <c r="O835"/>
      <c r="P835"/>
      <c r="Q835"/>
    </row>
    <row r="836" spans="4:17" s="39" customFormat="1" ht="12.75">
      <c r="D836" s="37"/>
      <c r="I836"/>
      <c r="J836"/>
      <c r="K836"/>
      <c r="L836"/>
      <c r="M836"/>
      <c r="N836"/>
      <c r="O836"/>
      <c r="P836"/>
      <c r="Q836"/>
    </row>
    <row r="837" spans="4:17" s="39" customFormat="1" ht="12.75">
      <c r="D837" s="37"/>
      <c r="I837"/>
      <c r="J837"/>
      <c r="K837"/>
      <c r="L837"/>
      <c r="M837"/>
      <c r="N837"/>
      <c r="O837"/>
      <c r="P837"/>
      <c r="Q837"/>
    </row>
    <row r="838" spans="4:17" s="39" customFormat="1" ht="12.75">
      <c r="D838" s="37"/>
      <c r="I838"/>
      <c r="J838"/>
      <c r="K838"/>
      <c r="L838"/>
      <c r="M838"/>
      <c r="N838"/>
      <c r="O838"/>
      <c r="P838"/>
      <c r="Q838"/>
    </row>
    <row r="839" spans="4:17" s="39" customFormat="1" ht="12.75">
      <c r="D839" s="37"/>
      <c r="I839"/>
      <c r="J839"/>
      <c r="K839"/>
      <c r="L839"/>
      <c r="M839"/>
      <c r="N839"/>
      <c r="O839"/>
      <c r="P839"/>
      <c r="Q839"/>
    </row>
    <row r="840" spans="4:17" s="39" customFormat="1" ht="12.75">
      <c r="D840" s="37"/>
      <c r="I840"/>
      <c r="J840"/>
      <c r="K840"/>
      <c r="L840"/>
      <c r="M840"/>
      <c r="N840"/>
      <c r="O840"/>
      <c r="P840"/>
      <c r="Q840"/>
    </row>
    <row r="841" spans="4:17" s="39" customFormat="1" ht="12.75">
      <c r="D841" s="37"/>
      <c r="I841"/>
      <c r="J841"/>
      <c r="K841"/>
      <c r="L841"/>
      <c r="M841"/>
      <c r="N841"/>
      <c r="O841"/>
      <c r="P841"/>
      <c r="Q841"/>
    </row>
    <row r="842" spans="4:17" s="39" customFormat="1" ht="12.75">
      <c r="D842" s="37"/>
      <c r="I842"/>
      <c r="J842"/>
      <c r="K842"/>
      <c r="L842"/>
      <c r="M842"/>
      <c r="N842"/>
      <c r="O842"/>
      <c r="P842"/>
      <c r="Q842"/>
    </row>
    <row r="843" spans="4:17" s="39" customFormat="1" ht="12.75">
      <c r="D843" s="37"/>
      <c r="I843"/>
      <c r="J843"/>
      <c r="K843"/>
      <c r="L843"/>
      <c r="M843"/>
      <c r="N843"/>
      <c r="O843"/>
      <c r="P843"/>
      <c r="Q843"/>
    </row>
    <row r="844" spans="4:17" s="39" customFormat="1" ht="12.75">
      <c r="D844" s="37"/>
      <c r="I844"/>
      <c r="J844"/>
      <c r="K844"/>
      <c r="L844"/>
      <c r="M844"/>
      <c r="N844"/>
      <c r="O844"/>
      <c r="P844"/>
      <c r="Q844"/>
    </row>
    <row r="845" spans="4:17" s="39" customFormat="1" ht="12.75">
      <c r="D845" s="37"/>
      <c r="I845"/>
      <c r="J845"/>
      <c r="K845"/>
      <c r="L845"/>
      <c r="M845"/>
      <c r="N845"/>
      <c r="O845"/>
      <c r="P845"/>
      <c r="Q845"/>
    </row>
    <row r="846" spans="4:17" s="39" customFormat="1" ht="12.75">
      <c r="D846" s="37"/>
      <c r="I846"/>
      <c r="J846"/>
      <c r="K846"/>
      <c r="L846"/>
      <c r="M846"/>
      <c r="N846"/>
      <c r="O846"/>
      <c r="P846"/>
      <c r="Q846"/>
    </row>
    <row r="847" spans="4:17" s="39" customFormat="1" ht="12.75">
      <c r="D847" s="37"/>
      <c r="I847"/>
      <c r="J847"/>
      <c r="K847"/>
      <c r="L847"/>
      <c r="M847"/>
      <c r="N847"/>
      <c r="O847"/>
      <c r="P847"/>
      <c r="Q847"/>
    </row>
    <row r="848" spans="4:17" s="39" customFormat="1" ht="12.75">
      <c r="D848" s="37"/>
      <c r="I848"/>
      <c r="J848"/>
      <c r="K848"/>
      <c r="L848"/>
      <c r="M848"/>
      <c r="N848"/>
      <c r="O848"/>
      <c r="P848"/>
      <c r="Q848"/>
    </row>
    <row r="849" spans="4:17" s="39" customFormat="1" ht="12.75">
      <c r="D849" s="37"/>
      <c r="I849"/>
      <c r="J849"/>
      <c r="K849"/>
      <c r="L849"/>
      <c r="M849"/>
      <c r="N849"/>
      <c r="O849"/>
      <c r="P849"/>
      <c r="Q849"/>
    </row>
    <row r="850" spans="4:17" s="39" customFormat="1" ht="12.75">
      <c r="D850" s="37"/>
      <c r="I850"/>
      <c r="J850"/>
      <c r="K850"/>
      <c r="L850"/>
      <c r="M850"/>
      <c r="N850"/>
      <c r="O850"/>
      <c r="P850"/>
      <c r="Q850"/>
    </row>
    <row r="851" spans="4:17" s="39" customFormat="1" ht="12.75">
      <c r="D851" s="37"/>
      <c r="I851"/>
      <c r="J851"/>
      <c r="K851"/>
      <c r="L851"/>
      <c r="M851"/>
      <c r="N851"/>
      <c r="O851"/>
      <c r="P851"/>
      <c r="Q851"/>
    </row>
    <row r="852" spans="4:17" s="39" customFormat="1" ht="12.75">
      <c r="D852" s="37"/>
      <c r="I852"/>
      <c r="J852"/>
      <c r="K852"/>
      <c r="L852"/>
      <c r="M852"/>
      <c r="N852"/>
      <c r="O852"/>
      <c r="P852"/>
      <c r="Q852"/>
    </row>
    <row r="853" spans="4:17" s="39" customFormat="1" ht="12.75">
      <c r="D853" s="37"/>
      <c r="I853"/>
      <c r="J853"/>
      <c r="K853"/>
      <c r="L853"/>
      <c r="M853"/>
      <c r="N853"/>
      <c r="O853"/>
      <c r="P853"/>
      <c r="Q853"/>
    </row>
    <row r="854" spans="4:17" s="39" customFormat="1" ht="12.75">
      <c r="D854" s="37"/>
      <c r="I854"/>
      <c r="J854"/>
      <c r="K854"/>
      <c r="L854"/>
      <c r="M854"/>
      <c r="N854"/>
      <c r="O854"/>
      <c r="P854"/>
      <c r="Q854"/>
    </row>
    <row r="855" spans="4:17" s="39" customFormat="1" ht="12.75">
      <c r="D855" s="37"/>
      <c r="I855"/>
      <c r="J855"/>
      <c r="K855"/>
      <c r="L855"/>
      <c r="M855"/>
      <c r="N855"/>
      <c r="O855"/>
      <c r="P855"/>
      <c r="Q855"/>
    </row>
    <row r="856" spans="4:17" s="39" customFormat="1" ht="12.75">
      <c r="D856" s="37"/>
      <c r="I856"/>
      <c r="J856"/>
      <c r="K856"/>
      <c r="L856"/>
      <c r="M856"/>
      <c r="N856"/>
      <c r="O856"/>
      <c r="P856"/>
      <c r="Q856"/>
    </row>
    <row r="857" spans="4:17" s="39" customFormat="1" ht="12.75">
      <c r="D857" s="37"/>
      <c r="I857"/>
      <c r="J857"/>
      <c r="K857"/>
      <c r="L857"/>
      <c r="M857"/>
      <c r="N857"/>
      <c r="O857"/>
      <c r="P857"/>
      <c r="Q857"/>
    </row>
    <row r="858" spans="4:17" s="39" customFormat="1" ht="12.75">
      <c r="D858" s="37"/>
      <c r="I858"/>
      <c r="J858"/>
      <c r="K858"/>
      <c r="L858"/>
      <c r="M858"/>
      <c r="N858"/>
      <c r="O858"/>
      <c r="P858"/>
      <c r="Q858"/>
    </row>
    <row r="859" spans="4:17" s="39" customFormat="1" ht="12.75">
      <c r="D859" s="37"/>
      <c r="I859"/>
      <c r="J859"/>
      <c r="K859"/>
      <c r="L859"/>
      <c r="M859"/>
      <c r="N859"/>
      <c r="O859"/>
      <c r="P859"/>
      <c r="Q859"/>
    </row>
    <row r="860" spans="4:17" s="39" customFormat="1" ht="12.75">
      <c r="D860" s="37"/>
      <c r="I860"/>
      <c r="J860"/>
      <c r="K860"/>
      <c r="L860"/>
      <c r="M860"/>
      <c r="N860"/>
      <c r="O860"/>
      <c r="P860"/>
      <c r="Q860"/>
    </row>
    <row r="861" spans="4:17" s="39" customFormat="1" ht="12.75">
      <c r="D861" s="37"/>
      <c r="I861"/>
      <c r="J861"/>
      <c r="K861"/>
      <c r="L861"/>
      <c r="M861"/>
      <c r="N861"/>
      <c r="O861"/>
      <c r="P861"/>
      <c r="Q861"/>
    </row>
    <row r="862" spans="4:17" s="39" customFormat="1" ht="12.75">
      <c r="D862" s="37"/>
      <c r="I862"/>
      <c r="J862"/>
      <c r="K862"/>
      <c r="L862"/>
      <c r="M862"/>
      <c r="N862"/>
      <c r="O862"/>
      <c r="P862"/>
      <c r="Q862"/>
    </row>
    <row r="863" spans="4:17" s="39" customFormat="1" ht="12.75">
      <c r="D863" s="37"/>
      <c r="I863"/>
      <c r="J863"/>
      <c r="K863"/>
      <c r="L863"/>
      <c r="M863"/>
      <c r="N863"/>
      <c r="O863"/>
      <c r="P863"/>
      <c r="Q863"/>
    </row>
    <row r="864" spans="4:17" s="39" customFormat="1" ht="12.75">
      <c r="D864" s="37"/>
      <c r="I864"/>
      <c r="J864"/>
      <c r="K864"/>
      <c r="L864"/>
      <c r="M864"/>
      <c r="N864"/>
      <c r="O864"/>
      <c r="P864"/>
      <c r="Q864"/>
    </row>
    <row r="865" spans="4:17" s="39" customFormat="1" ht="12.75">
      <c r="D865" s="37"/>
      <c r="I865"/>
      <c r="J865"/>
      <c r="K865"/>
      <c r="L865"/>
      <c r="M865"/>
      <c r="N865"/>
      <c r="O865"/>
      <c r="P865"/>
      <c r="Q865"/>
    </row>
    <row r="866" spans="4:17" s="39" customFormat="1" ht="12.75">
      <c r="D866" s="37"/>
      <c r="I866"/>
      <c r="J866"/>
      <c r="K866"/>
      <c r="L866"/>
      <c r="M866"/>
      <c r="N866"/>
      <c r="O866"/>
      <c r="P866"/>
      <c r="Q866"/>
    </row>
    <row r="867" spans="4:17" s="39" customFormat="1" ht="12.75">
      <c r="D867" s="37"/>
      <c r="I867"/>
      <c r="J867"/>
      <c r="K867"/>
      <c r="L867"/>
      <c r="M867"/>
      <c r="N867"/>
      <c r="O867"/>
      <c r="P867"/>
      <c r="Q867"/>
    </row>
    <row r="868" spans="4:17" s="39" customFormat="1" ht="12.75">
      <c r="D868" s="37"/>
      <c r="I868"/>
      <c r="J868"/>
      <c r="K868"/>
      <c r="L868"/>
      <c r="M868"/>
      <c r="N868"/>
      <c r="O868"/>
      <c r="P868"/>
      <c r="Q868"/>
    </row>
    <row r="869" spans="4:17" s="39" customFormat="1" ht="12.75">
      <c r="D869" s="37"/>
      <c r="I869"/>
      <c r="J869"/>
      <c r="K869"/>
      <c r="L869"/>
      <c r="M869"/>
      <c r="N869"/>
      <c r="O869"/>
      <c r="P869"/>
      <c r="Q869"/>
    </row>
    <row r="870" spans="4:17" s="39" customFormat="1" ht="12.75">
      <c r="D870" s="37"/>
      <c r="I870"/>
      <c r="J870"/>
      <c r="K870"/>
      <c r="L870"/>
      <c r="M870"/>
      <c r="N870"/>
      <c r="O870"/>
      <c r="P870"/>
      <c r="Q870"/>
    </row>
    <row r="871" spans="4:17" s="39" customFormat="1" ht="12.75">
      <c r="D871" s="37"/>
      <c r="I871"/>
      <c r="J871"/>
      <c r="K871"/>
      <c r="L871"/>
      <c r="M871"/>
      <c r="N871"/>
      <c r="O871"/>
      <c r="P871"/>
      <c r="Q871"/>
    </row>
    <row r="872" spans="4:17" s="39" customFormat="1" ht="12.75">
      <c r="D872" s="37"/>
      <c r="I872"/>
      <c r="J872"/>
      <c r="K872"/>
      <c r="L872"/>
      <c r="M872"/>
      <c r="N872"/>
      <c r="O872"/>
      <c r="P872"/>
      <c r="Q872"/>
    </row>
    <row r="873" spans="4:17" s="39" customFormat="1" ht="12.75">
      <c r="D873" s="37"/>
      <c r="I873"/>
      <c r="J873"/>
      <c r="K873"/>
      <c r="L873"/>
      <c r="M873"/>
      <c r="N873"/>
      <c r="O873"/>
      <c r="P873"/>
      <c r="Q873"/>
    </row>
    <row r="874" spans="4:17" s="39" customFormat="1" ht="12.75">
      <c r="D874" s="37"/>
      <c r="I874"/>
      <c r="J874"/>
      <c r="K874"/>
      <c r="L874"/>
      <c r="M874"/>
      <c r="N874"/>
      <c r="O874"/>
      <c r="P874"/>
      <c r="Q874"/>
    </row>
    <row r="875" spans="4:17" s="39" customFormat="1" ht="12.75">
      <c r="D875" s="37"/>
      <c r="I875"/>
      <c r="J875"/>
      <c r="K875"/>
      <c r="L875"/>
      <c r="M875"/>
      <c r="N875"/>
      <c r="O875"/>
      <c r="P875"/>
      <c r="Q875"/>
    </row>
    <row r="876" spans="4:17" s="39" customFormat="1" ht="12.75">
      <c r="D876" s="37"/>
      <c r="I876"/>
      <c r="J876"/>
      <c r="K876"/>
      <c r="L876"/>
      <c r="M876"/>
      <c r="N876"/>
      <c r="O876"/>
      <c r="P876"/>
      <c r="Q876"/>
    </row>
    <row r="877" spans="4:17" s="39" customFormat="1" ht="12.75">
      <c r="D877" s="37"/>
      <c r="I877"/>
      <c r="J877"/>
      <c r="K877"/>
      <c r="L877"/>
      <c r="M877"/>
      <c r="N877"/>
      <c r="O877"/>
      <c r="P877"/>
      <c r="Q877"/>
    </row>
    <row r="878" spans="4:17" s="39" customFormat="1" ht="12.75">
      <c r="D878" s="37"/>
      <c r="I878"/>
      <c r="J878"/>
      <c r="K878"/>
      <c r="L878"/>
      <c r="M878"/>
      <c r="N878"/>
      <c r="O878"/>
      <c r="P878"/>
      <c r="Q878"/>
    </row>
    <row r="879" spans="4:17" s="39" customFormat="1" ht="12.75">
      <c r="D879" s="37"/>
      <c r="I879"/>
      <c r="J879"/>
      <c r="K879"/>
      <c r="L879"/>
      <c r="M879"/>
      <c r="N879"/>
      <c r="O879"/>
      <c r="P879"/>
      <c r="Q879"/>
    </row>
    <row r="880" spans="4:17" s="39" customFormat="1" ht="12.75">
      <c r="D880" s="37"/>
      <c r="I880"/>
      <c r="J880"/>
      <c r="K880"/>
      <c r="L880"/>
      <c r="M880"/>
      <c r="N880"/>
      <c r="O880"/>
      <c r="P880"/>
      <c r="Q880"/>
    </row>
    <row r="881" spans="4:17" s="39" customFormat="1" ht="12.75">
      <c r="D881" s="37"/>
      <c r="I881"/>
      <c r="J881"/>
      <c r="K881"/>
      <c r="L881"/>
      <c r="M881"/>
      <c r="N881"/>
      <c r="O881"/>
      <c r="P881"/>
      <c r="Q881"/>
    </row>
    <row r="882" spans="4:17" s="39" customFormat="1" ht="12.75">
      <c r="D882" s="37"/>
      <c r="I882"/>
      <c r="J882"/>
      <c r="K882"/>
      <c r="L882"/>
      <c r="M882"/>
      <c r="N882"/>
      <c r="O882"/>
      <c r="P882"/>
      <c r="Q882"/>
    </row>
    <row r="883" spans="4:17" s="39" customFormat="1" ht="12.75">
      <c r="D883" s="37"/>
      <c r="I883"/>
      <c r="J883"/>
      <c r="K883"/>
      <c r="L883"/>
      <c r="M883"/>
      <c r="N883"/>
      <c r="O883"/>
      <c r="P883"/>
      <c r="Q883"/>
    </row>
    <row r="884" spans="4:17" s="39" customFormat="1" ht="12.75">
      <c r="D884" s="37"/>
      <c r="I884"/>
      <c r="J884"/>
      <c r="K884"/>
      <c r="L884"/>
      <c r="M884"/>
      <c r="N884"/>
      <c r="O884"/>
      <c r="P884"/>
      <c r="Q884"/>
    </row>
    <row r="885" spans="4:17" s="39" customFormat="1" ht="12.75">
      <c r="D885" s="37"/>
      <c r="I885"/>
      <c r="J885"/>
      <c r="K885"/>
      <c r="L885"/>
      <c r="M885"/>
      <c r="N885"/>
      <c r="O885"/>
      <c r="P885"/>
      <c r="Q885"/>
    </row>
    <row r="886" spans="4:17" s="39" customFormat="1" ht="12.75">
      <c r="D886" s="37"/>
      <c r="I886"/>
      <c r="J886"/>
      <c r="K886"/>
      <c r="L886"/>
      <c r="M886"/>
      <c r="N886"/>
      <c r="O886"/>
      <c r="P886"/>
      <c r="Q886"/>
    </row>
    <row r="887" spans="4:17" s="39" customFormat="1" ht="12.75">
      <c r="D887" s="37"/>
      <c r="I887"/>
      <c r="J887"/>
      <c r="K887"/>
      <c r="L887"/>
      <c r="M887"/>
      <c r="N887"/>
      <c r="O887"/>
      <c r="P887"/>
      <c r="Q887"/>
    </row>
    <row r="888" spans="4:17" s="39" customFormat="1" ht="12.75">
      <c r="D888" s="37"/>
      <c r="I888"/>
      <c r="J888"/>
      <c r="K888"/>
      <c r="L888"/>
      <c r="M888"/>
      <c r="N888"/>
      <c r="O888"/>
      <c r="P888"/>
      <c r="Q888"/>
    </row>
    <row r="889" spans="4:17" s="39" customFormat="1" ht="12.75">
      <c r="D889" s="37"/>
      <c r="I889"/>
      <c r="J889"/>
      <c r="K889"/>
      <c r="L889"/>
      <c r="M889"/>
      <c r="N889"/>
      <c r="O889"/>
      <c r="P889"/>
      <c r="Q889"/>
    </row>
    <row r="890" spans="4:17" s="39" customFormat="1" ht="12.75">
      <c r="D890" s="37"/>
      <c r="I890"/>
      <c r="J890"/>
      <c r="K890"/>
      <c r="L890"/>
      <c r="M890"/>
      <c r="N890"/>
      <c r="O890"/>
      <c r="P890"/>
      <c r="Q890"/>
    </row>
    <row r="891" spans="4:17" s="39" customFormat="1" ht="12.75">
      <c r="D891" s="37"/>
      <c r="I891"/>
      <c r="J891"/>
      <c r="K891"/>
      <c r="L891"/>
      <c r="M891"/>
      <c r="N891"/>
      <c r="O891"/>
      <c r="P891"/>
      <c r="Q891"/>
    </row>
    <row r="892" spans="4:17" s="39" customFormat="1" ht="12.75">
      <c r="D892" s="37"/>
      <c r="I892"/>
      <c r="J892"/>
      <c r="K892"/>
      <c r="L892"/>
      <c r="M892"/>
      <c r="N892"/>
      <c r="O892"/>
      <c r="P892"/>
      <c r="Q892"/>
    </row>
    <row r="893" spans="4:17" s="39" customFormat="1" ht="12.75">
      <c r="D893" s="37"/>
      <c r="I893"/>
      <c r="J893"/>
      <c r="K893"/>
      <c r="L893"/>
      <c r="M893"/>
      <c r="N893"/>
      <c r="O893"/>
      <c r="P893"/>
      <c r="Q893"/>
    </row>
    <row r="894" spans="4:17" s="39" customFormat="1" ht="12.75">
      <c r="D894" s="37"/>
      <c r="I894"/>
      <c r="J894"/>
      <c r="K894"/>
      <c r="L894"/>
      <c r="M894"/>
      <c r="N894"/>
      <c r="O894"/>
      <c r="P894"/>
      <c r="Q894"/>
    </row>
    <row r="895" spans="4:17" s="39" customFormat="1" ht="12.75">
      <c r="D895" s="37"/>
      <c r="I895"/>
      <c r="J895"/>
      <c r="K895"/>
      <c r="L895"/>
      <c r="M895"/>
      <c r="N895"/>
      <c r="O895"/>
      <c r="P895"/>
      <c r="Q895"/>
    </row>
    <row r="896" spans="4:17" s="39" customFormat="1" ht="12.75">
      <c r="D896" s="37"/>
      <c r="I896"/>
      <c r="J896"/>
      <c r="K896"/>
      <c r="L896"/>
      <c r="M896"/>
      <c r="N896"/>
      <c r="O896"/>
      <c r="P896"/>
      <c r="Q896"/>
    </row>
    <row r="897" spans="4:17" s="39" customFormat="1" ht="12.75">
      <c r="D897" s="37"/>
      <c r="I897"/>
      <c r="J897"/>
      <c r="K897"/>
      <c r="L897"/>
      <c r="M897"/>
      <c r="N897"/>
      <c r="O897"/>
      <c r="P897"/>
      <c r="Q897"/>
    </row>
    <row r="898" spans="4:17" s="39" customFormat="1" ht="12.75">
      <c r="D898" s="37"/>
      <c r="I898"/>
      <c r="J898"/>
      <c r="K898"/>
      <c r="L898"/>
      <c r="M898"/>
      <c r="N898"/>
      <c r="O898"/>
      <c r="P898"/>
      <c r="Q898"/>
    </row>
    <row r="899" spans="4:17" s="39" customFormat="1" ht="12.75">
      <c r="D899" s="37"/>
      <c r="I899"/>
      <c r="J899"/>
      <c r="K899"/>
      <c r="L899"/>
      <c r="M899"/>
      <c r="N899"/>
      <c r="O899"/>
      <c r="P899"/>
      <c r="Q899"/>
    </row>
    <row r="900" spans="4:17" s="39" customFormat="1" ht="12.75">
      <c r="D900" s="37"/>
      <c r="I900"/>
      <c r="J900"/>
      <c r="K900"/>
      <c r="L900"/>
      <c r="M900"/>
      <c r="N900"/>
      <c r="O900"/>
      <c r="P900"/>
      <c r="Q900"/>
    </row>
    <row r="901" spans="4:17" s="39" customFormat="1" ht="12.75">
      <c r="D901" s="37"/>
      <c r="I901"/>
      <c r="J901"/>
      <c r="K901"/>
      <c r="L901"/>
      <c r="M901"/>
      <c r="N901"/>
      <c r="O901"/>
      <c r="P901"/>
      <c r="Q901"/>
    </row>
    <row r="902" spans="4:17" s="39" customFormat="1" ht="12.75">
      <c r="D902" s="37"/>
      <c r="I902"/>
      <c r="J902"/>
      <c r="K902"/>
      <c r="L902"/>
      <c r="M902"/>
      <c r="N902"/>
      <c r="O902"/>
      <c r="P902"/>
      <c r="Q902"/>
    </row>
    <row r="903" spans="4:17" s="39" customFormat="1" ht="12.75">
      <c r="D903" s="37"/>
      <c r="I903"/>
      <c r="J903"/>
      <c r="K903"/>
      <c r="L903"/>
      <c r="M903"/>
      <c r="N903"/>
      <c r="O903"/>
      <c r="P903"/>
      <c r="Q903"/>
    </row>
    <row r="904" spans="4:17" s="39" customFormat="1" ht="12.75">
      <c r="D904" s="37"/>
      <c r="I904"/>
      <c r="J904"/>
      <c r="K904"/>
      <c r="L904"/>
      <c r="M904"/>
      <c r="N904"/>
      <c r="O904"/>
      <c r="P904"/>
      <c r="Q904"/>
    </row>
    <row r="905" spans="4:17" s="39" customFormat="1" ht="12.75">
      <c r="D905" s="37"/>
      <c r="I905"/>
      <c r="J905"/>
      <c r="K905"/>
      <c r="L905"/>
      <c r="M905"/>
      <c r="N905"/>
      <c r="O905"/>
      <c r="P905"/>
      <c r="Q905"/>
    </row>
    <row r="906" spans="4:17" s="39" customFormat="1" ht="12.75">
      <c r="D906" s="37"/>
      <c r="I906"/>
      <c r="J906"/>
      <c r="K906"/>
      <c r="L906"/>
      <c r="M906"/>
      <c r="N906"/>
      <c r="O906"/>
      <c r="P906"/>
      <c r="Q906"/>
    </row>
    <row r="907" spans="4:17" s="39" customFormat="1" ht="12.75">
      <c r="D907" s="37"/>
      <c r="I907"/>
      <c r="J907"/>
      <c r="K907"/>
      <c r="L907"/>
      <c r="M907"/>
      <c r="N907"/>
      <c r="O907"/>
      <c r="P907"/>
      <c r="Q907"/>
    </row>
    <row r="908" spans="4:17" s="39" customFormat="1" ht="12.75">
      <c r="D908" s="37"/>
      <c r="I908"/>
      <c r="J908"/>
      <c r="K908"/>
      <c r="L908"/>
      <c r="M908"/>
      <c r="N908"/>
      <c r="O908"/>
      <c r="P908"/>
      <c r="Q908"/>
    </row>
    <row r="909" spans="4:17" s="39" customFormat="1" ht="12.75">
      <c r="D909" s="37"/>
      <c r="I909"/>
      <c r="J909"/>
      <c r="K909"/>
      <c r="L909"/>
      <c r="M909"/>
      <c r="N909"/>
      <c r="O909"/>
      <c r="P909"/>
      <c r="Q909"/>
    </row>
    <row r="910" spans="4:17" s="39" customFormat="1" ht="12.75">
      <c r="D910" s="37"/>
      <c r="I910"/>
      <c r="J910"/>
      <c r="K910"/>
      <c r="L910"/>
      <c r="M910"/>
      <c r="N910"/>
      <c r="O910"/>
      <c r="P910"/>
      <c r="Q910"/>
    </row>
    <row r="911" spans="4:17" s="39" customFormat="1" ht="12.75">
      <c r="D911" s="37"/>
      <c r="I911"/>
      <c r="J911"/>
      <c r="K911"/>
      <c r="L911"/>
      <c r="M911"/>
      <c r="N911"/>
      <c r="O911"/>
      <c r="P911"/>
      <c r="Q911"/>
    </row>
    <row r="912" spans="4:17" s="39" customFormat="1" ht="12.75">
      <c r="D912" s="37"/>
      <c r="I912"/>
      <c r="J912"/>
      <c r="K912"/>
      <c r="L912"/>
      <c r="M912"/>
      <c r="N912"/>
      <c r="O912"/>
      <c r="P912"/>
      <c r="Q912"/>
    </row>
    <row r="913" spans="4:17" s="39" customFormat="1" ht="12.75">
      <c r="D913" s="37"/>
      <c r="I913"/>
      <c r="J913"/>
      <c r="K913"/>
      <c r="L913"/>
      <c r="M913"/>
      <c r="N913"/>
      <c r="O913"/>
      <c r="P913"/>
      <c r="Q913"/>
    </row>
    <row r="914" spans="4:17" s="39" customFormat="1" ht="12.75">
      <c r="D914" s="37"/>
      <c r="I914"/>
      <c r="J914"/>
      <c r="K914"/>
      <c r="L914"/>
      <c r="M914"/>
      <c r="N914"/>
      <c r="O914"/>
      <c r="P914"/>
      <c r="Q914"/>
    </row>
    <row r="915" spans="4:17" s="39" customFormat="1" ht="12.75">
      <c r="D915" s="37"/>
      <c r="I915"/>
      <c r="J915"/>
      <c r="K915"/>
      <c r="L915"/>
      <c r="M915"/>
      <c r="N915"/>
      <c r="O915"/>
      <c r="P915"/>
      <c r="Q915"/>
    </row>
    <row r="916" spans="4:17" s="39" customFormat="1" ht="12.75">
      <c r="D916" s="37"/>
      <c r="I916"/>
      <c r="J916"/>
      <c r="K916"/>
      <c r="L916"/>
      <c r="M916"/>
      <c r="N916"/>
      <c r="O916"/>
      <c r="P916"/>
      <c r="Q916"/>
    </row>
    <row r="917" spans="4:17" s="39" customFormat="1" ht="12.75">
      <c r="D917" s="37"/>
      <c r="I917"/>
      <c r="J917"/>
      <c r="K917"/>
      <c r="L917"/>
      <c r="M917"/>
      <c r="N917"/>
      <c r="O917"/>
      <c r="P917"/>
      <c r="Q917"/>
    </row>
    <row r="918" spans="4:17" s="39" customFormat="1" ht="12.75">
      <c r="D918" s="37"/>
      <c r="I918"/>
      <c r="J918"/>
      <c r="K918"/>
      <c r="L918"/>
      <c r="M918"/>
      <c r="N918"/>
      <c r="O918"/>
      <c r="P918"/>
      <c r="Q918"/>
    </row>
    <row r="919" spans="4:17" s="39" customFormat="1" ht="12.75">
      <c r="D919" s="37"/>
      <c r="I919"/>
      <c r="J919"/>
      <c r="K919"/>
      <c r="L919"/>
      <c r="M919"/>
      <c r="N919"/>
      <c r="O919"/>
      <c r="P919"/>
      <c r="Q919"/>
    </row>
    <row r="920" spans="4:17" s="39" customFormat="1" ht="12.75">
      <c r="D920" s="37"/>
      <c r="I920"/>
      <c r="J920"/>
      <c r="K920"/>
      <c r="L920"/>
      <c r="M920"/>
      <c r="N920"/>
      <c r="O920"/>
      <c r="P920"/>
      <c r="Q920"/>
    </row>
    <row r="921" spans="4:17" s="39" customFormat="1" ht="12.75">
      <c r="D921" s="37"/>
      <c r="I921"/>
      <c r="J921"/>
      <c r="K921"/>
      <c r="L921"/>
      <c r="M921"/>
      <c r="N921"/>
      <c r="O921"/>
      <c r="P921"/>
      <c r="Q921"/>
    </row>
    <row r="922" spans="4:17" s="39" customFormat="1" ht="12.75">
      <c r="D922" s="37"/>
      <c r="I922"/>
      <c r="J922"/>
      <c r="K922"/>
      <c r="L922"/>
      <c r="M922"/>
      <c r="N922"/>
      <c r="O922"/>
      <c r="P922"/>
      <c r="Q922"/>
    </row>
    <row r="923" spans="4:17" s="39" customFormat="1" ht="12.75">
      <c r="D923" s="37"/>
      <c r="I923"/>
      <c r="J923"/>
      <c r="K923"/>
      <c r="L923"/>
      <c r="M923"/>
      <c r="N923"/>
      <c r="O923"/>
      <c r="P923"/>
      <c r="Q923"/>
    </row>
    <row r="924" spans="4:17" s="39" customFormat="1" ht="12.75">
      <c r="D924" s="37"/>
      <c r="I924"/>
      <c r="J924"/>
      <c r="K924"/>
      <c r="L924"/>
      <c r="M924"/>
      <c r="N924"/>
      <c r="O924"/>
      <c r="P924"/>
      <c r="Q924"/>
    </row>
    <row r="925" spans="4:17" s="39" customFormat="1" ht="12.75">
      <c r="D925" s="37"/>
      <c r="I925"/>
      <c r="J925"/>
      <c r="K925"/>
      <c r="L925"/>
      <c r="M925"/>
      <c r="N925"/>
      <c r="O925"/>
      <c r="P925"/>
      <c r="Q925"/>
    </row>
    <row r="926" spans="4:17" s="39" customFormat="1" ht="12.75">
      <c r="D926" s="37"/>
      <c r="I926"/>
      <c r="J926"/>
      <c r="K926"/>
      <c r="L926"/>
      <c r="M926"/>
      <c r="N926"/>
      <c r="O926"/>
      <c r="P926"/>
      <c r="Q926"/>
    </row>
    <row r="927" spans="4:17" s="39" customFormat="1" ht="12.75">
      <c r="D927" s="37"/>
      <c r="I927"/>
      <c r="J927"/>
      <c r="K927"/>
      <c r="L927"/>
      <c r="M927"/>
      <c r="N927"/>
      <c r="O927"/>
      <c r="P927"/>
      <c r="Q927"/>
    </row>
    <row r="928" spans="4:17" s="39" customFormat="1" ht="12.75">
      <c r="D928" s="37"/>
      <c r="I928"/>
      <c r="J928"/>
      <c r="K928"/>
      <c r="L928"/>
      <c r="M928"/>
      <c r="N928"/>
      <c r="O928"/>
      <c r="P928"/>
      <c r="Q928"/>
    </row>
    <row r="929" spans="4:17" s="39" customFormat="1" ht="12.75">
      <c r="D929" s="37"/>
      <c r="I929"/>
      <c r="J929"/>
      <c r="K929"/>
      <c r="L929"/>
      <c r="M929"/>
      <c r="N929"/>
      <c r="O929"/>
      <c r="P929"/>
      <c r="Q929"/>
    </row>
    <row r="930" spans="4:17" s="39" customFormat="1" ht="12.75">
      <c r="D930" s="37"/>
      <c r="I930"/>
      <c r="J930"/>
      <c r="K930"/>
      <c r="L930"/>
      <c r="M930"/>
      <c r="N930"/>
      <c r="O930"/>
      <c r="P930"/>
      <c r="Q930"/>
    </row>
    <row r="931" spans="4:17" s="39" customFormat="1" ht="12.75">
      <c r="D931" s="37"/>
      <c r="I931"/>
      <c r="J931"/>
      <c r="K931"/>
      <c r="L931"/>
      <c r="M931"/>
      <c r="N931"/>
      <c r="O931"/>
      <c r="P931"/>
      <c r="Q931"/>
    </row>
    <row r="932" spans="4:17" s="39" customFormat="1" ht="12.75">
      <c r="D932" s="37"/>
      <c r="I932"/>
      <c r="J932"/>
      <c r="K932"/>
      <c r="L932"/>
      <c r="M932"/>
      <c r="N932"/>
      <c r="O932"/>
      <c r="P932"/>
      <c r="Q932"/>
    </row>
    <row r="933" spans="4:17" s="39" customFormat="1" ht="12.75">
      <c r="D933" s="37"/>
      <c r="I933"/>
      <c r="J933"/>
      <c r="K933"/>
      <c r="L933"/>
      <c r="M933"/>
      <c r="N933"/>
      <c r="O933"/>
      <c r="P933"/>
      <c r="Q933"/>
    </row>
    <row r="934" spans="4:17" s="39" customFormat="1" ht="12.75">
      <c r="D934" s="37"/>
      <c r="I934"/>
      <c r="J934"/>
      <c r="K934"/>
      <c r="L934"/>
      <c r="M934"/>
      <c r="N934"/>
      <c r="O934"/>
      <c r="P934"/>
      <c r="Q934"/>
    </row>
    <row r="935" spans="4:17" s="39" customFormat="1" ht="12.75">
      <c r="D935" s="37"/>
      <c r="I935"/>
      <c r="J935"/>
      <c r="K935"/>
      <c r="L935"/>
      <c r="M935"/>
      <c r="N935"/>
      <c r="O935"/>
      <c r="P935"/>
      <c r="Q935"/>
    </row>
    <row r="936" spans="4:17" s="39" customFormat="1" ht="12.75">
      <c r="D936" s="37"/>
      <c r="I936"/>
      <c r="J936"/>
      <c r="K936"/>
      <c r="L936"/>
      <c r="M936"/>
      <c r="N936"/>
      <c r="O936"/>
      <c r="P936"/>
      <c r="Q936"/>
    </row>
    <row r="937" spans="4:17" s="39" customFormat="1" ht="12.75">
      <c r="D937" s="37"/>
      <c r="I937"/>
      <c r="J937"/>
      <c r="K937"/>
      <c r="L937"/>
      <c r="M937"/>
      <c r="N937"/>
      <c r="O937"/>
      <c r="P937"/>
      <c r="Q937"/>
    </row>
    <row r="938" spans="4:17" s="39" customFormat="1" ht="12.75">
      <c r="D938" s="37"/>
      <c r="I938"/>
      <c r="J938"/>
      <c r="K938"/>
      <c r="L938"/>
      <c r="M938"/>
      <c r="N938"/>
      <c r="O938"/>
      <c r="P938"/>
      <c r="Q938"/>
    </row>
    <row r="939" spans="4:17" s="39" customFormat="1" ht="12.75">
      <c r="D939" s="37"/>
      <c r="I939"/>
      <c r="J939"/>
      <c r="K939"/>
      <c r="L939"/>
      <c r="M939"/>
      <c r="N939"/>
      <c r="O939"/>
      <c r="P939"/>
      <c r="Q939"/>
    </row>
    <row r="940" spans="4:17" s="39" customFormat="1" ht="12.75">
      <c r="D940" s="37"/>
      <c r="I940"/>
      <c r="J940"/>
      <c r="K940"/>
      <c r="L940"/>
      <c r="M940"/>
      <c r="N940"/>
      <c r="O940"/>
      <c r="P940"/>
      <c r="Q940"/>
    </row>
    <row r="941" spans="4:17" s="39" customFormat="1" ht="12.75">
      <c r="D941" s="37"/>
      <c r="I941"/>
      <c r="J941"/>
      <c r="K941"/>
      <c r="L941"/>
      <c r="M941"/>
      <c r="N941"/>
      <c r="O941"/>
      <c r="P941"/>
      <c r="Q941"/>
    </row>
    <row r="942" spans="4:17" s="39" customFormat="1" ht="12.75">
      <c r="D942" s="37"/>
      <c r="I942"/>
      <c r="J942"/>
      <c r="K942"/>
      <c r="L942"/>
      <c r="M942"/>
      <c r="N942"/>
      <c r="O942"/>
      <c r="P942"/>
      <c r="Q942"/>
    </row>
    <row r="943" spans="4:17" s="39" customFormat="1" ht="12.75">
      <c r="D943" s="37"/>
      <c r="I943"/>
      <c r="J943"/>
      <c r="K943"/>
      <c r="L943"/>
      <c r="M943"/>
      <c r="N943"/>
      <c r="O943"/>
      <c r="P943"/>
      <c r="Q943"/>
    </row>
    <row r="944" spans="4:17" s="39" customFormat="1" ht="12.75">
      <c r="D944" s="37"/>
      <c r="I944"/>
      <c r="J944"/>
      <c r="K944"/>
      <c r="L944"/>
      <c r="M944"/>
      <c r="N944"/>
      <c r="O944"/>
      <c r="P944"/>
      <c r="Q944"/>
    </row>
    <row r="945" spans="4:17" s="39" customFormat="1" ht="12.75">
      <c r="D945" s="37"/>
      <c r="I945"/>
      <c r="J945"/>
      <c r="K945"/>
      <c r="L945"/>
      <c r="M945"/>
      <c r="N945"/>
      <c r="O945"/>
      <c r="P945"/>
      <c r="Q945"/>
    </row>
    <row r="946" spans="4:17" s="39" customFormat="1" ht="12.75">
      <c r="D946" s="37"/>
      <c r="I946"/>
      <c r="J946"/>
      <c r="K946"/>
      <c r="L946"/>
      <c r="M946"/>
      <c r="N946"/>
      <c r="O946"/>
      <c r="P946"/>
      <c r="Q946"/>
    </row>
    <row r="947" spans="4:17" s="39" customFormat="1" ht="12.75">
      <c r="D947" s="37"/>
      <c r="I947"/>
      <c r="J947"/>
      <c r="K947"/>
      <c r="L947"/>
      <c r="M947"/>
      <c r="N947"/>
      <c r="O947"/>
      <c r="P947"/>
      <c r="Q947"/>
    </row>
    <row r="948" spans="4:17" s="39" customFormat="1" ht="12.75">
      <c r="D948" s="37"/>
      <c r="I948"/>
      <c r="J948"/>
      <c r="K948"/>
      <c r="L948"/>
      <c r="M948"/>
      <c r="N948"/>
      <c r="O948"/>
      <c r="P948"/>
      <c r="Q948"/>
    </row>
    <row r="949" spans="4:17" s="39" customFormat="1" ht="12.75">
      <c r="D949" s="37"/>
      <c r="I949"/>
      <c r="J949"/>
      <c r="K949"/>
      <c r="L949"/>
      <c r="M949"/>
      <c r="N949"/>
      <c r="O949"/>
      <c r="P949"/>
      <c r="Q949"/>
    </row>
    <row r="950" spans="4:17" s="39" customFormat="1" ht="12.75">
      <c r="D950" s="37"/>
      <c r="I950"/>
      <c r="J950"/>
      <c r="K950"/>
      <c r="L950"/>
      <c r="M950"/>
      <c r="N950"/>
      <c r="O950"/>
      <c r="P950"/>
      <c r="Q950"/>
    </row>
    <row r="951" spans="4:17" s="39" customFormat="1" ht="12.75">
      <c r="D951" s="37"/>
      <c r="I951"/>
      <c r="J951"/>
      <c r="K951"/>
      <c r="L951"/>
      <c r="M951"/>
      <c r="N951"/>
      <c r="O951"/>
      <c r="P951"/>
      <c r="Q951"/>
    </row>
    <row r="952" spans="4:17" s="39" customFormat="1" ht="12.75">
      <c r="D952" s="37"/>
      <c r="I952"/>
      <c r="J952"/>
      <c r="K952"/>
      <c r="L952"/>
      <c r="M952"/>
      <c r="N952"/>
      <c r="O952"/>
      <c r="P952"/>
      <c r="Q952"/>
    </row>
    <row r="953" spans="4:17" s="39" customFormat="1" ht="12.75">
      <c r="D953" s="37"/>
      <c r="I953"/>
      <c r="J953"/>
      <c r="K953"/>
      <c r="L953"/>
      <c r="M953"/>
      <c r="N953"/>
      <c r="O953"/>
      <c r="P953"/>
      <c r="Q953"/>
    </row>
    <row r="954" spans="4:17" s="39" customFormat="1" ht="12.75">
      <c r="D954" s="37"/>
      <c r="I954"/>
      <c r="J954"/>
      <c r="K954"/>
      <c r="L954"/>
      <c r="M954"/>
      <c r="N954"/>
      <c r="O954"/>
      <c r="P954"/>
      <c r="Q954"/>
    </row>
    <row r="955" spans="4:17" s="39" customFormat="1" ht="12.75">
      <c r="D955" s="37"/>
      <c r="I955"/>
      <c r="J955"/>
      <c r="K955"/>
      <c r="L955"/>
      <c r="M955"/>
      <c r="N955"/>
      <c r="O955"/>
      <c r="P955"/>
      <c r="Q955"/>
    </row>
    <row r="956" spans="4:17" s="39" customFormat="1" ht="12.75">
      <c r="D956" s="37"/>
      <c r="I956"/>
      <c r="J956"/>
      <c r="K956"/>
      <c r="L956"/>
      <c r="M956"/>
      <c r="N956"/>
      <c r="O956"/>
      <c r="P956"/>
      <c r="Q956"/>
    </row>
    <row r="957" spans="4:17" s="39" customFormat="1" ht="12.75">
      <c r="D957" s="37"/>
      <c r="I957"/>
      <c r="J957"/>
      <c r="K957"/>
      <c r="L957"/>
      <c r="M957"/>
      <c r="N957"/>
      <c r="O957"/>
      <c r="P957"/>
      <c r="Q957"/>
    </row>
    <row r="958" spans="4:17" s="39" customFormat="1" ht="12.75">
      <c r="D958" s="37"/>
      <c r="I958"/>
      <c r="J958"/>
      <c r="K958"/>
      <c r="L958"/>
      <c r="M958"/>
      <c r="N958"/>
      <c r="O958"/>
      <c r="P958"/>
      <c r="Q958"/>
    </row>
    <row r="959" spans="4:17" s="39" customFormat="1" ht="12.75">
      <c r="D959" s="37"/>
      <c r="I959"/>
      <c r="J959"/>
      <c r="K959"/>
      <c r="L959"/>
      <c r="M959"/>
      <c r="N959"/>
      <c r="O959"/>
      <c r="P959"/>
      <c r="Q959"/>
    </row>
    <row r="960" spans="4:17" s="39" customFormat="1" ht="12.75">
      <c r="D960" s="37"/>
      <c r="I960"/>
      <c r="J960"/>
      <c r="K960"/>
      <c r="L960"/>
      <c r="M960"/>
      <c r="N960"/>
      <c r="O960"/>
      <c r="P960"/>
      <c r="Q960"/>
    </row>
    <row r="961" spans="4:17" s="39" customFormat="1" ht="12.75">
      <c r="D961" s="37"/>
      <c r="I961"/>
      <c r="J961"/>
      <c r="K961"/>
      <c r="L961"/>
      <c r="M961"/>
      <c r="N961"/>
      <c r="O961"/>
      <c r="P961"/>
      <c r="Q961"/>
    </row>
    <row r="962" spans="4:17" s="39" customFormat="1" ht="12.75">
      <c r="D962" s="37"/>
      <c r="I962"/>
      <c r="J962"/>
      <c r="K962"/>
      <c r="L962"/>
      <c r="M962"/>
      <c r="N962"/>
      <c r="O962"/>
      <c r="P962"/>
      <c r="Q962"/>
    </row>
    <row r="963" spans="4:17" s="39" customFormat="1" ht="12.75">
      <c r="D963" s="37"/>
      <c r="I963"/>
      <c r="J963"/>
      <c r="K963"/>
      <c r="L963"/>
      <c r="M963"/>
      <c r="N963"/>
      <c r="O963"/>
      <c r="P963"/>
      <c r="Q963"/>
    </row>
    <row r="964" spans="4:17" s="39" customFormat="1" ht="12.75">
      <c r="D964" s="37"/>
      <c r="I964"/>
      <c r="J964"/>
      <c r="K964"/>
      <c r="L964"/>
      <c r="M964"/>
      <c r="N964"/>
      <c r="O964"/>
      <c r="P964"/>
      <c r="Q964"/>
    </row>
    <row r="965" spans="4:17" s="39" customFormat="1" ht="12.75">
      <c r="D965" s="37"/>
      <c r="I965"/>
      <c r="J965"/>
      <c r="K965"/>
      <c r="L965"/>
      <c r="M965"/>
      <c r="N965"/>
      <c r="O965"/>
      <c r="P965"/>
      <c r="Q965"/>
    </row>
    <row r="966" spans="4:17" s="39" customFormat="1" ht="12.75">
      <c r="D966" s="37"/>
      <c r="I966"/>
      <c r="J966"/>
      <c r="K966"/>
      <c r="L966"/>
      <c r="M966"/>
      <c r="N966"/>
      <c r="O966"/>
      <c r="P966"/>
      <c r="Q966"/>
    </row>
    <row r="967" spans="4:17" s="39" customFormat="1" ht="12.75">
      <c r="D967" s="37"/>
      <c r="I967"/>
      <c r="J967"/>
      <c r="K967"/>
      <c r="L967"/>
      <c r="M967"/>
      <c r="N967"/>
      <c r="O967"/>
      <c r="P967"/>
      <c r="Q967"/>
    </row>
    <row r="968" spans="4:17" s="39" customFormat="1" ht="12.75">
      <c r="D968" s="37"/>
      <c r="I968"/>
      <c r="J968"/>
      <c r="K968"/>
      <c r="L968"/>
      <c r="M968"/>
      <c r="N968"/>
      <c r="O968"/>
      <c r="P968"/>
      <c r="Q968"/>
    </row>
    <row r="969" spans="4:17" s="39" customFormat="1" ht="12.75">
      <c r="D969" s="37"/>
      <c r="I969"/>
      <c r="J969"/>
      <c r="K969"/>
      <c r="L969"/>
      <c r="M969"/>
      <c r="N969"/>
      <c r="O969"/>
      <c r="P969"/>
      <c r="Q969"/>
    </row>
    <row r="970" spans="4:17" s="39" customFormat="1" ht="12.75">
      <c r="D970" s="37"/>
      <c r="I970"/>
      <c r="J970"/>
      <c r="K970"/>
      <c r="L970"/>
      <c r="M970"/>
      <c r="N970"/>
      <c r="O970"/>
      <c r="P970"/>
      <c r="Q970"/>
    </row>
    <row r="971" spans="4:17" s="39" customFormat="1" ht="12.75">
      <c r="D971" s="37"/>
      <c r="I971"/>
      <c r="J971"/>
      <c r="K971"/>
      <c r="L971"/>
      <c r="M971"/>
      <c r="N971"/>
      <c r="O971"/>
      <c r="P971"/>
      <c r="Q971"/>
    </row>
    <row r="972" spans="4:17" s="39" customFormat="1" ht="12.75">
      <c r="D972" s="37"/>
      <c r="I972"/>
      <c r="J972"/>
      <c r="K972"/>
      <c r="L972"/>
      <c r="M972"/>
      <c r="N972"/>
      <c r="O972"/>
      <c r="P972"/>
      <c r="Q972"/>
    </row>
    <row r="973" spans="4:17" s="39" customFormat="1" ht="12.75">
      <c r="D973" s="37"/>
      <c r="I973"/>
      <c r="J973"/>
      <c r="K973"/>
      <c r="L973"/>
      <c r="M973"/>
      <c r="N973"/>
      <c r="O973"/>
      <c r="P973"/>
      <c r="Q973"/>
    </row>
    <row r="974" spans="4:17" s="39" customFormat="1" ht="12.75">
      <c r="D974" s="37"/>
      <c r="I974"/>
      <c r="J974"/>
      <c r="K974"/>
      <c r="L974"/>
      <c r="M974"/>
      <c r="N974"/>
      <c r="O974"/>
      <c r="P974"/>
      <c r="Q974"/>
    </row>
    <row r="975" spans="4:17" s="39" customFormat="1" ht="12.75">
      <c r="D975" s="37"/>
      <c r="I975"/>
      <c r="J975"/>
      <c r="K975"/>
      <c r="L975"/>
      <c r="M975"/>
      <c r="N975"/>
      <c r="O975"/>
      <c r="P975"/>
      <c r="Q975"/>
    </row>
    <row r="976" spans="4:17" s="39" customFormat="1" ht="12.75">
      <c r="D976" s="37"/>
      <c r="I976"/>
      <c r="J976"/>
      <c r="K976"/>
      <c r="L976"/>
      <c r="M976"/>
      <c r="N976"/>
      <c r="O976"/>
      <c r="P976"/>
      <c r="Q976"/>
    </row>
    <row r="977" spans="4:17" s="39" customFormat="1" ht="12.75">
      <c r="D977" s="37"/>
      <c r="I977"/>
      <c r="J977"/>
      <c r="K977"/>
      <c r="L977"/>
      <c r="M977"/>
      <c r="N977"/>
      <c r="O977"/>
      <c r="P977"/>
      <c r="Q977"/>
    </row>
    <row r="978" spans="4:17" s="39" customFormat="1" ht="12.75">
      <c r="D978" s="37"/>
      <c r="I978"/>
      <c r="J978"/>
      <c r="K978"/>
      <c r="L978"/>
      <c r="M978"/>
      <c r="N978"/>
      <c r="O978"/>
      <c r="P978"/>
      <c r="Q978"/>
    </row>
    <row r="979" spans="4:17" s="39" customFormat="1" ht="12.75">
      <c r="D979" s="37"/>
      <c r="I979"/>
      <c r="J979"/>
      <c r="K979"/>
      <c r="L979"/>
      <c r="M979"/>
      <c r="N979"/>
      <c r="O979"/>
      <c r="P979"/>
      <c r="Q979"/>
    </row>
    <row r="980" spans="4:17" s="39" customFormat="1" ht="12.75">
      <c r="D980" s="37"/>
      <c r="I980"/>
      <c r="J980"/>
      <c r="K980"/>
      <c r="L980"/>
      <c r="M980"/>
      <c r="N980"/>
      <c r="O980"/>
      <c r="P980"/>
      <c r="Q980"/>
    </row>
    <row r="981" spans="4:17" s="39" customFormat="1" ht="12.75">
      <c r="D981" s="37"/>
      <c r="I981"/>
      <c r="J981"/>
      <c r="K981"/>
      <c r="L981"/>
      <c r="M981"/>
      <c r="N981"/>
      <c r="O981"/>
      <c r="P981"/>
      <c r="Q981"/>
    </row>
    <row r="982" spans="4:17" s="39" customFormat="1" ht="12.75">
      <c r="D982" s="37"/>
      <c r="I982"/>
      <c r="J982"/>
      <c r="K982"/>
      <c r="L982"/>
      <c r="M982"/>
      <c r="N982"/>
      <c r="O982"/>
      <c r="P982"/>
      <c r="Q982"/>
    </row>
    <row r="983" spans="4:17" s="39" customFormat="1" ht="12.75">
      <c r="D983" s="37"/>
      <c r="I983"/>
      <c r="J983"/>
      <c r="K983"/>
      <c r="L983"/>
      <c r="M983"/>
      <c r="N983"/>
      <c r="O983"/>
      <c r="P983"/>
      <c r="Q983"/>
    </row>
    <row r="984" spans="4:17" s="39" customFormat="1" ht="12.75">
      <c r="D984" s="37"/>
      <c r="I984"/>
      <c r="J984"/>
      <c r="K984"/>
      <c r="L984"/>
      <c r="M984"/>
      <c r="N984"/>
      <c r="O984"/>
      <c r="P984"/>
      <c r="Q984"/>
    </row>
    <row r="985" spans="4:17" s="39" customFormat="1" ht="12.75">
      <c r="D985" s="37"/>
      <c r="I985"/>
      <c r="J985"/>
      <c r="K985"/>
      <c r="L985"/>
      <c r="M985"/>
      <c r="N985"/>
      <c r="O985"/>
      <c r="P985"/>
      <c r="Q985"/>
    </row>
    <row r="986" spans="4:17" s="39" customFormat="1" ht="12.75">
      <c r="D986" s="37"/>
      <c r="I986"/>
      <c r="J986"/>
      <c r="K986"/>
      <c r="L986"/>
      <c r="M986"/>
      <c r="N986"/>
      <c r="O986"/>
      <c r="P986"/>
      <c r="Q986"/>
    </row>
    <row r="987" spans="4:17" s="39" customFormat="1" ht="12.75">
      <c r="D987" s="37"/>
      <c r="I987"/>
      <c r="J987"/>
      <c r="K987"/>
      <c r="L987"/>
      <c r="M987"/>
      <c r="N987"/>
      <c r="O987"/>
      <c r="P987"/>
      <c r="Q987"/>
    </row>
    <row r="988" spans="4:17" s="39" customFormat="1" ht="12.75">
      <c r="D988" s="37"/>
      <c r="I988"/>
      <c r="J988"/>
      <c r="K988"/>
      <c r="L988"/>
      <c r="M988"/>
      <c r="N988"/>
      <c r="O988"/>
      <c r="P988"/>
      <c r="Q988"/>
    </row>
    <row r="989" spans="4:17" s="39" customFormat="1" ht="12.75">
      <c r="D989" s="37"/>
      <c r="I989"/>
      <c r="J989"/>
      <c r="K989"/>
      <c r="L989"/>
      <c r="M989"/>
      <c r="N989"/>
      <c r="O989"/>
      <c r="P989"/>
      <c r="Q989"/>
    </row>
    <row r="990" spans="4:17" s="39" customFormat="1" ht="12.75">
      <c r="D990" s="37"/>
      <c r="I990"/>
      <c r="J990"/>
      <c r="K990"/>
      <c r="L990"/>
      <c r="M990"/>
      <c r="N990"/>
      <c r="O990"/>
      <c r="P990"/>
      <c r="Q990"/>
    </row>
    <row r="991" spans="4:17" s="39" customFormat="1" ht="12.75">
      <c r="D991" s="37"/>
      <c r="I991"/>
      <c r="J991"/>
      <c r="K991"/>
      <c r="L991"/>
      <c r="M991"/>
      <c r="N991"/>
      <c r="O991"/>
      <c r="P991"/>
      <c r="Q991"/>
    </row>
    <row r="992" spans="4:17" s="39" customFormat="1" ht="12.75">
      <c r="D992" s="37"/>
      <c r="I992"/>
      <c r="J992"/>
      <c r="K992"/>
      <c r="L992"/>
      <c r="M992"/>
      <c r="N992"/>
      <c r="O992"/>
      <c r="P992"/>
      <c r="Q992"/>
    </row>
    <row r="993" spans="4:17" s="39" customFormat="1" ht="12.75">
      <c r="D993" s="37"/>
      <c r="I993"/>
      <c r="J993"/>
      <c r="K993"/>
      <c r="L993"/>
      <c r="M993"/>
      <c r="N993"/>
      <c r="O993"/>
      <c r="P993"/>
      <c r="Q993"/>
    </row>
    <row r="994" spans="4:17" s="39" customFormat="1" ht="12.75">
      <c r="D994" s="37"/>
      <c r="I994"/>
      <c r="J994"/>
      <c r="K994"/>
      <c r="L994"/>
      <c r="M994"/>
      <c r="N994"/>
      <c r="O994"/>
      <c r="P994"/>
      <c r="Q994"/>
    </row>
    <row r="995" spans="4:17" s="39" customFormat="1" ht="12.75">
      <c r="D995" s="37"/>
      <c r="I995"/>
      <c r="J995"/>
      <c r="K995"/>
      <c r="L995"/>
      <c r="M995"/>
      <c r="N995"/>
      <c r="O995"/>
      <c r="P995"/>
      <c r="Q995"/>
    </row>
    <row r="996" spans="4:17" s="39" customFormat="1" ht="12.75">
      <c r="D996" s="37"/>
      <c r="I996"/>
      <c r="J996"/>
      <c r="K996"/>
      <c r="L996"/>
      <c r="M996"/>
      <c r="N996"/>
      <c r="O996"/>
      <c r="P996"/>
      <c r="Q996"/>
    </row>
    <row r="997" spans="4:17" s="39" customFormat="1" ht="12.75">
      <c r="D997" s="37"/>
      <c r="I997"/>
      <c r="J997"/>
      <c r="K997"/>
      <c r="L997"/>
      <c r="M997"/>
      <c r="N997"/>
      <c r="O997"/>
      <c r="P997"/>
      <c r="Q997"/>
    </row>
    <row r="998" spans="4:17" s="39" customFormat="1" ht="12.75">
      <c r="D998" s="37"/>
      <c r="I998"/>
      <c r="J998"/>
      <c r="K998"/>
      <c r="L998"/>
      <c r="M998"/>
      <c r="N998"/>
      <c r="O998"/>
      <c r="P998"/>
      <c r="Q998"/>
    </row>
    <row r="999" spans="4:17" s="39" customFormat="1" ht="12.75">
      <c r="D999" s="37"/>
      <c r="I999"/>
      <c r="J999"/>
      <c r="K999"/>
      <c r="L999"/>
      <c r="M999"/>
      <c r="N999"/>
      <c r="O999"/>
      <c r="P999"/>
      <c r="Q999"/>
    </row>
    <row r="1000" spans="4:17" s="39" customFormat="1" ht="12.75">
      <c r="D1000" s="37"/>
      <c r="I1000"/>
      <c r="J1000"/>
      <c r="K1000"/>
      <c r="L1000"/>
      <c r="M1000"/>
      <c r="N1000"/>
      <c r="O1000"/>
      <c r="P1000"/>
      <c r="Q1000"/>
    </row>
    <row r="1001" spans="4:17" s="39" customFormat="1" ht="12.75">
      <c r="D1001" s="37"/>
      <c r="I1001"/>
      <c r="J1001"/>
      <c r="K1001"/>
      <c r="L1001"/>
      <c r="M1001"/>
      <c r="N1001"/>
      <c r="O1001"/>
      <c r="P1001"/>
      <c r="Q1001"/>
    </row>
    <row r="1002" spans="4:17" s="39" customFormat="1" ht="12.75">
      <c r="D1002" s="37"/>
      <c r="I1002"/>
      <c r="J1002"/>
      <c r="K1002"/>
      <c r="L1002"/>
      <c r="M1002"/>
      <c r="N1002"/>
      <c r="O1002"/>
      <c r="P1002"/>
      <c r="Q1002"/>
    </row>
    <row r="1003" spans="4:17" s="39" customFormat="1" ht="12.75">
      <c r="D1003" s="37"/>
      <c r="I1003"/>
      <c r="J1003"/>
      <c r="K1003"/>
      <c r="L1003"/>
      <c r="M1003"/>
      <c r="N1003"/>
      <c r="O1003"/>
      <c r="P1003"/>
      <c r="Q1003"/>
    </row>
    <row r="1004" spans="4:17" s="39" customFormat="1" ht="12.75">
      <c r="D1004" s="37"/>
      <c r="I1004"/>
      <c r="J1004"/>
      <c r="K1004"/>
      <c r="L1004"/>
      <c r="M1004"/>
      <c r="N1004"/>
      <c r="O1004"/>
      <c r="P1004"/>
      <c r="Q1004"/>
    </row>
    <row r="1005" spans="4:17" s="39" customFormat="1" ht="12.75">
      <c r="D1005" s="37"/>
      <c r="I1005"/>
      <c r="J1005"/>
      <c r="K1005"/>
      <c r="L1005"/>
      <c r="M1005"/>
      <c r="N1005"/>
      <c r="O1005"/>
      <c r="P1005"/>
      <c r="Q1005"/>
    </row>
    <row r="1006" spans="4:17" s="39" customFormat="1" ht="12.75">
      <c r="D1006" s="37"/>
      <c r="I1006"/>
      <c r="J1006"/>
      <c r="K1006"/>
      <c r="L1006"/>
      <c r="M1006"/>
      <c r="N1006"/>
      <c r="O1006"/>
      <c r="P1006"/>
      <c r="Q1006"/>
    </row>
    <row r="1007" spans="4:17" s="39" customFormat="1" ht="12.75">
      <c r="D1007" s="37"/>
      <c r="I1007"/>
      <c r="J1007"/>
      <c r="K1007"/>
      <c r="L1007"/>
      <c r="M1007"/>
      <c r="N1007"/>
      <c r="O1007"/>
      <c r="P1007"/>
      <c r="Q1007"/>
    </row>
    <row r="1008" spans="4:17" s="39" customFormat="1" ht="12.75">
      <c r="D1008" s="37"/>
      <c r="I1008"/>
      <c r="J1008"/>
      <c r="K1008"/>
      <c r="L1008"/>
      <c r="M1008"/>
      <c r="N1008"/>
      <c r="O1008"/>
      <c r="P1008"/>
      <c r="Q1008"/>
    </row>
    <row r="1009" spans="4:17" s="39" customFormat="1" ht="12.75">
      <c r="D1009" s="37"/>
      <c r="I1009"/>
      <c r="J1009"/>
      <c r="K1009"/>
      <c r="L1009"/>
      <c r="M1009"/>
      <c r="N1009"/>
      <c r="O1009"/>
      <c r="P1009"/>
      <c r="Q1009"/>
    </row>
    <row r="1010" spans="4:17" s="39" customFormat="1" ht="12.75">
      <c r="D1010" s="37"/>
      <c r="I1010"/>
      <c r="J1010"/>
      <c r="K1010"/>
      <c r="L1010"/>
      <c r="M1010"/>
      <c r="N1010"/>
      <c r="O1010"/>
      <c r="P1010"/>
      <c r="Q1010"/>
    </row>
    <row r="1011" spans="4:17" s="39" customFormat="1" ht="12.75">
      <c r="D1011" s="37"/>
      <c r="I1011"/>
      <c r="J1011"/>
      <c r="K1011"/>
      <c r="L1011"/>
      <c r="M1011"/>
      <c r="N1011"/>
      <c r="O1011"/>
      <c r="P1011"/>
      <c r="Q1011"/>
    </row>
    <row r="1012" spans="4:17" s="39" customFormat="1" ht="12.75">
      <c r="D1012" s="37"/>
      <c r="I1012"/>
      <c r="J1012"/>
      <c r="K1012"/>
      <c r="L1012"/>
      <c r="M1012"/>
      <c r="N1012"/>
      <c r="O1012"/>
      <c r="P1012"/>
      <c r="Q1012"/>
    </row>
    <row r="1013" spans="4:17" s="39" customFormat="1" ht="12.75">
      <c r="D1013" s="37"/>
      <c r="I1013"/>
      <c r="J1013"/>
      <c r="K1013"/>
      <c r="L1013"/>
      <c r="M1013"/>
      <c r="N1013"/>
      <c r="O1013"/>
      <c r="P1013"/>
      <c r="Q1013"/>
    </row>
    <row r="1014" spans="4:17" s="39" customFormat="1" ht="12.75">
      <c r="D1014" s="37"/>
      <c r="I1014"/>
      <c r="J1014"/>
      <c r="K1014"/>
      <c r="L1014"/>
      <c r="M1014"/>
      <c r="N1014"/>
      <c r="O1014"/>
      <c r="P1014"/>
      <c r="Q1014"/>
    </row>
    <row r="1015" spans="4:17" s="39" customFormat="1" ht="12.75">
      <c r="D1015" s="37"/>
      <c r="I1015"/>
      <c r="J1015"/>
      <c r="K1015"/>
      <c r="L1015"/>
      <c r="M1015"/>
      <c r="N1015"/>
      <c r="O1015"/>
      <c r="P1015"/>
      <c r="Q1015"/>
    </row>
    <row r="1016" spans="4:17" s="39" customFormat="1" ht="12.75">
      <c r="D1016" s="37"/>
      <c r="I1016"/>
      <c r="J1016"/>
      <c r="K1016"/>
      <c r="L1016"/>
      <c r="M1016"/>
      <c r="N1016"/>
      <c r="O1016"/>
      <c r="P1016"/>
      <c r="Q1016"/>
    </row>
    <row r="1017" spans="4:17" s="39" customFormat="1" ht="12.75">
      <c r="D1017" s="37"/>
      <c r="I1017"/>
      <c r="J1017"/>
      <c r="K1017"/>
      <c r="L1017"/>
      <c r="M1017"/>
      <c r="N1017"/>
      <c r="O1017"/>
      <c r="P1017"/>
      <c r="Q1017"/>
    </row>
    <row r="1018" spans="4:17" s="39" customFormat="1" ht="12.75">
      <c r="D1018" s="37"/>
      <c r="I1018"/>
      <c r="J1018"/>
      <c r="K1018"/>
      <c r="L1018"/>
      <c r="M1018"/>
      <c r="N1018"/>
      <c r="O1018"/>
      <c r="P1018"/>
      <c r="Q1018"/>
    </row>
    <row r="1019" spans="4:17" s="39" customFormat="1" ht="12.75">
      <c r="D1019" s="37"/>
      <c r="I1019"/>
      <c r="J1019"/>
      <c r="K1019"/>
      <c r="L1019"/>
      <c r="M1019"/>
      <c r="N1019"/>
      <c r="O1019"/>
      <c r="P1019"/>
      <c r="Q1019"/>
    </row>
    <row r="1020" spans="4:17" s="39" customFormat="1" ht="12.75">
      <c r="D1020" s="37"/>
      <c r="I1020"/>
      <c r="J1020"/>
      <c r="K1020"/>
      <c r="L1020"/>
      <c r="M1020"/>
      <c r="N1020"/>
      <c r="O1020"/>
      <c r="P1020"/>
      <c r="Q1020"/>
    </row>
    <row r="1021" spans="4:17" s="39" customFormat="1" ht="12.75">
      <c r="D1021" s="37"/>
      <c r="I1021"/>
      <c r="J1021"/>
      <c r="K1021"/>
      <c r="L1021"/>
      <c r="M1021"/>
      <c r="N1021"/>
      <c r="O1021"/>
      <c r="P1021"/>
      <c r="Q1021"/>
    </row>
    <row r="1022" spans="4:17" s="39" customFormat="1" ht="12.75">
      <c r="D1022" s="37"/>
      <c r="I1022"/>
      <c r="J1022"/>
      <c r="K1022"/>
      <c r="L1022"/>
      <c r="M1022"/>
      <c r="N1022"/>
      <c r="O1022"/>
      <c r="P1022"/>
      <c r="Q1022"/>
    </row>
    <row r="1023" spans="4:17" s="39" customFormat="1" ht="12.75">
      <c r="D1023" s="37"/>
      <c r="I1023"/>
      <c r="J1023"/>
      <c r="K1023"/>
      <c r="L1023"/>
      <c r="M1023"/>
      <c r="N1023"/>
      <c r="O1023"/>
      <c r="P1023"/>
      <c r="Q1023"/>
    </row>
    <row r="1024" spans="4:17" s="39" customFormat="1" ht="12.75">
      <c r="D1024" s="37"/>
      <c r="I1024"/>
      <c r="J1024"/>
      <c r="K1024"/>
      <c r="L1024"/>
      <c r="M1024"/>
      <c r="N1024"/>
      <c r="O1024"/>
      <c r="P1024"/>
      <c r="Q1024"/>
    </row>
    <row r="1025" spans="4:17" s="39" customFormat="1" ht="12.75">
      <c r="D1025" s="37"/>
      <c r="I1025"/>
      <c r="J1025"/>
      <c r="K1025"/>
      <c r="L1025"/>
      <c r="M1025"/>
      <c r="N1025"/>
      <c r="O1025"/>
      <c r="P1025"/>
      <c r="Q1025"/>
    </row>
    <row r="1026" spans="4:17" s="39" customFormat="1" ht="12.75">
      <c r="D1026" s="37"/>
      <c r="I1026"/>
      <c r="J1026"/>
      <c r="K1026"/>
      <c r="L1026"/>
      <c r="M1026"/>
      <c r="N1026"/>
      <c r="O1026"/>
      <c r="P1026"/>
      <c r="Q1026"/>
    </row>
    <row r="1027" spans="4:17" s="39" customFormat="1" ht="12.75">
      <c r="D1027" s="37"/>
      <c r="I1027"/>
      <c r="J1027"/>
      <c r="K1027"/>
      <c r="L1027"/>
      <c r="M1027"/>
      <c r="N1027"/>
      <c r="O1027"/>
      <c r="P1027"/>
      <c r="Q1027"/>
    </row>
    <row r="1028" spans="4:17" s="39" customFormat="1" ht="12.75">
      <c r="D1028" s="37"/>
      <c r="I1028"/>
      <c r="J1028"/>
      <c r="K1028"/>
      <c r="L1028"/>
      <c r="M1028"/>
      <c r="N1028"/>
      <c r="O1028"/>
      <c r="P1028"/>
      <c r="Q1028"/>
    </row>
    <row r="1029" spans="4:17" s="39" customFormat="1" ht="12.75">
      <c r="D1029" s="37"/>
      <c r="I1029"/>
      <c r="J1029"/>
      <c r="K1029"/>
      <c r="L1029"/>
      <c r="M1029"/>
      <c r="N1029"/>
      <c r="O1029"/>
      <c r="P1029"/>
      <c r="Q1029"/>
    </row>
    <row r="1030" spans="4:17" s="39" customFormat="1" ht="12.75">
      <c r="D1030" s="37"/>
      <c r="I1030"/>
      <c r="J1030"/>
      <c r="K1030"/>
      <c r="L1030"/>
      <c r="M1030"/>
      <c r="N1030"/>
      <c r="O1030"/>
      <c r="P1030"/>
      <c r="Q1030"/>
    </row>
    <row r="1031" spans="4:17" s="39" customFormat="1" ht="12.75">
      <c r="D1031" s="37"/>
      <c r="I1031"/>
      <c r="J1031"/>
      <c r="K1031"/>
      <c r="L1031"/>
      <c r="M1031"/>
      <c r="N1031"/>
      <c r="O1031"/>
      <c r="P1031"/>
      <c r="Q1031"/>
    </row>
    <row r="1032" spans="4:17" s="39" customFormat="1" ht="12.75">
      <c r="D1032" s="37"/>
      <c r="I1032"/>
      <c r="J1032"/>
      <c r="K1032"/>
      <c r="L1032"/>
      <c r="M1032"/>
      <c r="N1032"/>
      <c r="O1032"/>
      <c r="P1032"/>
      <c r="Q1032"/>
    </row>
    <row r="1033" spans="4:17" s="39" customFormat="1" ht="12.75">
      <c r="D1033" s="37"/>
      <c r="I1033"/>
      <c r="J1033"/>
      <c r="K1033"/>
      <c r="L1033"/>
      <c r="M1033"/>
      <c r="N1033"/>
      <c r="O1033"/>
      <c r="P1033"/>
      <c r="Q1033"/>
    </row>
    <row r="1034" spans="4:17" s="39" customFormat="1" ht="12.75">
      <c r="D1034" s="37"/>
      <c r="I1034"/>
      <c r="J1034"/>
      <c r="K1034"/>
      <c r="L1034"/>
      <c r="M1034"/>
      <c r="N1034"/>
      <c r="O1034"/>
      <c r="P1034"/>
      <c r="Q1034"/>
    </row>
    <row r="1035" spans="4:17" s="39" customFormat="1" ht="12.75">
      <c r="D1035" s="37"/>
      <c r="I1035"/>
      <c r="J1035"/>
      <c r="K1035"/>
      <c r="L1035"/>
      <c r="M1035"/>
      <c r="N1035"/>
      <c r="O1035"/>
      <c r="P1035"/>
      <c r="Q1035"/>
    </row>
    <row r="1036" spans="4:17" s="39" customFormat="1" ht="12.75">
      <c r="D1036" s="37"/>
      <c r="I1036"/>
      <c r="J1036"/>
      <c r="K1036"/>
      <c r="L1036"/>
      <c r="M1036"/>
      <c r="N1036"/>
      <c r="O1036"/>
      <c r="P1036"/>
      <c r="Q1036"/>
    </row>
    <row r="1037" spans="4:17" s="39" customFormat="1" ht="12.75">
      <c r="D1037" s="37"/>
      <c r="I1037"/>
      <c r="J1037"/>
      <c r="K1037"/>
      <c r="L1037"/>
      <c r="M1037"/>
      <c r="N1037"/>
      <c r="O1037"/>
      <c r="P1037"/>
      <c r="Q1037"/>
    </row>
    <row r="1038" spans="4:17" s="39" customFormat="1" ht="12.75">
      <c r="D1038" s="37"/>
      <c r="I1038"/>
      <c r="J1038"/>
      <c r="K1038"/>
      <c r="L1038"/>
      <c r="M1038"/>
      <c r="N1038"/>
      <c r="O1038"/>
      <c r="P1038"/>
      <c r="Q1038"/>
    </row>
    <row r="1039" spans="4:17" s="39" customFormat="1" ht="12.75">
      <c r="D1039" s="37"/>
      <c r="I1039"/>
      <c r="J1039"/>
      <c r="K1039"/>
      <c r="L1039"/>
      <c r="M1039"/>
      <c r="N1039"/>
      <c r="O1039"/>
      <c r="P1039"/>
      <c r="Q1039"/>
    </row>
    <row r="1040" spans="4:17" s="39" customFormat="1" ht="12.75">
      <c r="D1040" s="37"/>
      <c r="I1040"/>
      <c r="J1040"/>
      <c r="K1040"/>
      <c r="L1040"/>
      <c r="M1040"/>
      <c r="N1040"/>
      <c r="O1040"/>
      <c r="P1040"/>
      <c r="Q1040"/>
    </row>
    <row r="1041" spans="4:17" s="39" customFormat="1" ht="12.75">
      <c r="D1041" s="37"/>
      <c r="I1041"/>
      <c r="J1041"/>
      <c r="K1041"/>
      <c r="L1041"/>
      <c r="M1041"/>
      <c r="N1041"/>
      <c r="O1041"/>
      <c r="P1041"/>
      <c r="Q1041"/>
    </row>
    <row r="1042" spans="4:17" s="39" customFormat="1" ht="12.75">
      <c r="D1042" s="37"/>
      <c r="I1042"/>
      <c r="J1042"/>
      <c r="K1042"/>
      <c r="L1042"/>
      <c r="M1042"/>
      <c r="N1042"/>
      <c r="O1042"/>
      <c r="P1042"/>
      <c r="Q1042"/>
    </row>
    <row r="1043" spans="4:17" s="39" customFormat="1" ht="12.75">
      <c r="D1043" s="37"/>
      <c r="I1043"/>
      <c r="J1043"/>
      <c r="K1043"/>
      <c r="L1043"/>
      <c r="M1043"/>
      <c r="N1043"/>
      <c r="O1043"/>
      <c r="P1043"/>
      <c r="Q1043"/>
    </row>
    <row r="1044" spans="4:17" s="39" customFormat="1" ht="12.75">
      <c r="D1044" s="37"/>
      <c r="I1044"/>
      <c r="J1044"/>
      <c r="K1044"/>
      <c r="L1044"/>
      <c r="M1044"/>
      <c r="N1044"/>
      <c r="O1044"/>
      <c r="P1044"/>
      <c r="Q1044"/>
    </row>
    <row r="1045" spans="4:17" s="39" customFormat="1" ht="12.75">
      <c r="D1045" s="37"/>
      <c r="I1045"/>
      <c r="J1045"/>
      <c r="K1045"/>
      <c r="L1045"/>
      <c r="M1045"/>
      <c r="N1045"/>
      <c r="O1045"/>
      <c r="P1045"/>
      <c r="Q1045"/>
    </row>
    <row r="1046" spans="4:17" s="39" customFormat="1" ht="12.75">
      <c r="D1046" s="37"/>
      <c r="I1046"/>
      <c r="J1046"/>
      <c r="K1046"/>
      <c r="L1046"/>
      <c r="M1046"/>
      <c r="N1046"/>
      <c r="O1046"/>
      <c r="P1046"/>
      <c r="Q1046"/>
    </row>
    <row r="1047" spans="4:17" s="39" customFormat="1" ht="12.75">
      <c r="D1047" s="37"/>
      <c r="I1047"/>
      <c r="J1047"/>
      <c r="K1047"/>
      <c r="L1047"/>
      <c r="M1047"/>
      <c r="N1047"/>
      <c r="O1047"/>
      <c r="P1047"/>
      <c r="Q1047"/>
    </row>
    <row r="1048" spans="4:17" s="39" customFormat="1" ht="12.75">
      <c r="D1048" s="37"/>
      <c r="I1048"/>
      <c r="J1048"/>
      <c r="K1048"/>
      <c r="L1048"/>
      <c r="M1048"/>
      <c r="N1048"/>
      <c r="O1048"/>
      <c r="P1048"/>
      <c r="Q1048"/>
    </row>
    <row r="1049" spans="4:17" s="39" customFormat="1" ht="12.75">
      <c r="D1049" s="37"/>
      <c r="I1049"/>
      <c r="J1049"/>
      <c r="K1049"/>
      <c r="L1049"/>
      <c r="M1049"/>
      <c r="N1049"/>
      <c r="O1049"/>
      <c r="P1049"/>
      <c r="Q1049"/>
    </row>
    <row r="1050" spans="4:17" s="39" customFormat="1" ht="12.75">
      <c r="D1050" s="37"/>
      <c r="I1050"/>
      <c r="J1050"/>
      <c r="K1050"/>
      <c r="L1050"/>
      <c r="M1050"/>
      <c r="N1050"/>
      <c r="O1050"/>
      <c r="P1050"/>
      <c r="Q1050"/>
    </row>
    <row r="1051" spans="4:17" s="39" customFormat="1" ht="12.75">
      <c r="D1051" s="37"/>
      <c r="I1051"/>
      <c r="J1051"/>
      <c r="K1051"/>
      <c r="L1051"/>
      <c r="M1051"/>
      <c r="N1051"/>
      <c r="O1051"/>
      <c r="P1051"/>
      <c r="Q1051"/>
    </row>
    <row r="1052" spans="4:17" s="39" customFormat="1" ht="12.75">
      <c r="D1052" s="37"/>
      <c r="I1052"/>
      <c r="J1052"/>
      <c r="K1052"/>
      <c r="L1052"/>
      <c r="M1052"/>
      <c r="N1052"/>
      <c r="O1052"/>
      <c r="P1052"/>
      <c r="Q1052"/>
    </row>
    <row r="1053" spans="4:17" s="39" customFormat="1" ht="12.75">
      <c r="D1053" s="37"/>
      <c r="I1053"/>
      <c r="J1053"/>
      <c r="K1053"/>
      <c r="L1053"/>
      <c r="M1053"/>
      <c r="N1053"/>
      <c r="O1053"/>
      <c r="P1053"/>
      <c r="Q1053"/>
    </row>
    <row r="1054" spans="4:17" s="39" customFormat="1" ht="12.75">
      <c r="D1054" s="37"/>
      <c r="I1054"/>
      <c r="J1054"/>
      <c r="K1054"/>
      <c r="L1054"/>
      <c r="M1054"/>
      <c r="N1054"/>
      <c r="O1054"/>
      <c r="P1054"/>
      <c r="Q1054"/>
    </row>
    <row r="1055" spans="4:17" s="39" customFormat="1" ht="12.75">
      <c r="D1055" s="37"/>
      <c r="I1055"/>
      <c r="J1055"/>
      <c r="K1055"/>
      <c r="L1055"/>
      <c r="M1055"/>
      <c r="N1055"/>
      <c r="O1055"/>
      <c r="P1055"/>
      <c r="Q1055"/>
    </row>
    <row r="1056" spans="4:17" s="39" customFormat="1" ht="12.75">
      <c r="D1056" s="37"/>
      <c r="I1056"/>
      <c r="J1056"/>
      <c r="K1056"/>
      <c r="L1056"/>
      <c r="M1056"/>
      <c r="N1056"/>
      <c r="O1056"/>
      <c r="P1056"/>
      <c r="Q1056"/>
    </row>
    <row r="1057" spans="4:17" s="39" customFormat="1" ht="12.75">
      <c r="D1057" s="37"/>
      <c r="I1057"/>
      <c r="J1057"/>
      <c r="K1057"/>
      <c r="L1057"/>
      <c r="M1057"/>
      <c r="N1057"/>
      <c r="O1057"/>
      <c r="P1057"/>
      <c r="Q1057"/>
    </row>
    <row r="1058" spans="4:17" s="39" customFormat="1" ht="12.75">
      <c r="D1058" s="37"/>
      <c r="I1058"/>
      <c r="J1058"/>
      <c r="K1058"/>
      <c r="L1058"/>
      <c r="M1058"/>
      <c r="N1058"/>
      <c r="O1058"/>
      <c r="P1058"/>
      <c r="Q1058"/>
    </row>
    <row r="1059" spans="4:17" s="39" customFormat="1" ht="12.75">
      <c r="D1059" s="37"/>
      <c r="I1059"/>
      <c r="J1059"/>
      <c r="K1059"/>
      <c r="L1059"/>
      <c r="M1059"/>
      <c r="N1059"/>
      <c r="O1059"/>
      <c r="P1059"/>
      <c r="Q1059"/>
    </row>
    <row r="1060" spans="4:17" s="39" customFormat="1" ht="12.75">
      <c r="D1060" s="37"/>
      <c r="I1060"/>
      <c r="J1060"/>
      <c r="K1060"/>
      <c r="L1060"/>
      <c r="M1060"/>
      <c r="N1060"/>
      <c r="O1060"/>
      <c r="P1060"/>
      <c r="Q1060"/>
    </row>
    <row r="1061" spans="4:17" s="39" customFormat="1" ht="12.75">
      <c r="D1061" s="37"/>
      <c r="I1061"/>
      <c r="J1061"/>
      <c r="K1061"/>
      <c r="L1061"/>
      <c r="M1061"/>
      <c r="N1061"/>
      <c r="O1061"/>
      <c r="P1061"/>
      <c r="Q1061"/>
    </row>
    <row r="1062" spans="4:17" s="39" customFormat="1" ht="12.75">
      <c r="D1062" s="37"/>
      <c r="I1062"/>
      <c r="J1062"/>
      <c r="K1062"/>
      <c r="L1062"/>
      <c r="M1062"/>
      <c r="N1062"/>
      <c r="O1062"/>
      <c r="P1062"/>
      <c r="Q1062"/>
    </row>
    <row r="1063" spans="4:17" s="39" customFormat="1" ht="12.75">
      <c r="D1063" s="37"/>
      <c r="I1063"/>
      <c r="J1063"/>
      <c r="K1063"/>
      <c r="L1063"/>
      <c r="M1063"/>
      <c r="N1063"/>
      <c r="O1063"/>
      <c r="P1063"/>
      <c r="Q1063"/>
    </row>
    <row r="1064" spans="4:17" s="39" customFormat="1" ht="12.75">
      <c r="D1064" s="37"/>
      <c r="I1064"/>
      <c r="J1064"/>
      <c r="K1064"/>
      <c r="L1064"/>
      <c r="M1064"/>
      <c r="N1064"/>
      <c r="O1064"/>
      <c r="P1064"/>
      <c r="Q1064"/>
    </row>
    <row r="1065" spans="4:17" s="39" customFormat="1" ht="12.75">
      <c r="D1065" s="37"/>
      <c r="I1065"/>
      <c r="J1065"/>
      <c r="K1065"/>
      <c r="L1065"/>
      <c r="M1065"/>
      <c r="N1065"/>
      <c r="O1065"/>
      <c r="P1065"/>
      <c r="Q1065"/>
    </row>
    <row r="1066" spans="4:17" s="39" customFormat="1" ht="12.75">
      <c r="D1066" s="37"/>
      <c r="I1066"/>
      <c r="J1066"/>
      <c r="K1066"/>
      <c r="L1066"/>
      <c r="M1066"/>
      <c r="N1066"/>
      <c r="O1066"/>
      <c r="P1066"/>
      <c r="Q1066"/>
    </row>
    <row r="1067" spans="4:17" s="39" customFormat="1" ht="12.75">
      <c r="D1067" s="37"/>
      <c r="I1067"/>
      <c r="J1067"/>
      <c r="K1067"/>
      <c r="L1067"/>
      <c r="M1067"/>
      <c r="N1067"/>
      <c r="O1067"/>
      <c r="P1067"/>
      <c r="Q1067"/>
    </row>
    <row r="1068" spans="4:17" s="39" customFormat="1" ht="12.75">
      <c r="D1068" s="37"/>
      <c r="I1068"/>
      <c r="J1068"/>
      <c r="K1068"/>
      <c r="L1068"/>
      <c r="M1068"/>
      <c r="N1068"/>
      <c r="O1068"/>
      <c r="P1068"/>
      <c r="Q1068"/>
    </row>
    <row r="1069" spans="4:17" s="39" customFormat="1" ht="12.75">
      <c r="D1069" s="37"/>
      <c r="I1069"/>
      <c r="J1069"/>
      <c r="K1069"/>
      <c r="L1069"/>
      <c r="M1069"/>
      <c r="N1069"/>
      <c r="O1069"/>
      <c r="P1069"/>
      <c r="Q1069"/>
    </row>
    <row r="1070" spans="4:17" s="39" customFormat="1" ht="12.75">
      <c r="D1070" s="37"/>
      <c r="I1070"/>
      <c r="J1070"/>
      <c r="K1070"/>
      <c r="L1070"/>
      <c r="M1070"/>
      <c r="N1070"/>
      <c r="O1070"/>
      <c r="P1070"/>
      <c r="Q1070"/>
    </row>
    <row r="1071" spans="4:17" s="39" customFormat="1" ht="12.75">
      <c r="D1071" s="37"/>
      <c r="I1071"/>
      <c r="J1071"/>
      <c r="K1071"/>
      <c r="L1071"/>
      <c r="M1071"/>
      <c r="N1071"/>
      <c r="O1071"/>
      <c r="P1071"/>
      <c r="Q1071"/>
    </row>
    <row r="1072" spans="4:17" s="39" customFormat="1" ht="12.75">
      <c r="D1072" s="37"/>
      <c r="I1072"/>
      <c r="J1072"/>
      <c r="K1072"/>
      <c r="L1072"/>
      <c r="M1072"/>
      <c r="N1072"/>
      <c r="O1072"/>
      <c r="P1072"/>
      <c r="Q1072"/>
    </row>
    <row r="1073" spans="4:17" s="39" customFormat="1" ht="12.75">
      <c r="D1073" s="37"/>
      <c r="I1073"/>
      <c r="J1073"/>
      <c r="K1073"/>
      <c r="L1073"/>
      <c r="M1073"/>
      <c r="N1073"/>
      <c r="O1073"/>
      <c r="P1073"/>
      <c r="Q1073"/>
    </row>
    <row r="1074" spans="4:17" s="39" customFormat="1" ht="12.75">
      <c r="D1074" s="37"/>
      <c r="I1074"/>
      <c r="J1074"/>
      <c r="K1074"/>
      <c r="L1074"/>
      <c r="M1074"/>
      <c r="N1074"/>
      <c r="O1074"/>
      <c r="P1074"/>
      <c r="Q1074"/>
    </row>
    <row r="1075" spans="4:17" s="39" customFormat="1" ht="12.75">
      <c r="D1075" s="37"/>
      <c r="I1075"/>
      <c r="J1075"/>
      <c r="K1075"/>
      <c r="L1075"/>
      <c r="M1075"/>
      <c r="N1075"/>
      <c r="O1075"/>
      <c r="P1075"/>
      <c r="Q1075"/>
    </row>
    <row r="1076" spans="4:17" s="39" customFormat="1" ht="12.75">
      <c r="D1076" s="37"/>
      <c r="I1076"/>
      <c r="J1076"/>
      <c r="K1076"/>
      <c r="L1076"/>
      <c r="M1076"/>
      <c r="N1076"/>
      <c r="O1076"/>
      <c r="P1076"/>
      <c r="Q1076"/>
    </row>
    <row r="1077" spans="4:17" s="39" customFormat="1" ht="12.75">
      <c r="D1077" s="37"/>
      <c r="I1077"/>
      <c r="J1077"/>
      <c r="K1077"/>
      <c r="L1077"/>
      <c r="M1077"/>
      <c r="N1077"/>
      <c r="O1077"/>
      <c r="P1077"/>
      <c r="Q1077"/>
    </row>
    <row r="1078" spans="4:17" s="39" customFormat="1" ht="12.75">
      <c r="D1078" s="37"/>
      <c r="I1078"/>
      <c r="J1078"/>
      <c r="K1078"/>
      <c r="L1078"/>
      <c r="M1078"/>
      <c r="N1078"/>
      <c r="O1078"/>
      <c r="P1078"/>
      <c r="Q1078"/>
    </row>
    <row r="1079" spans="4:17" s="39" customFormat="1" ht="12.75">
      <c r="D1079" s="37"/>
      <c r="I1079"/>
      <c r="J1079"/>
      <c r="K1079"/>
      <c r="L1079"/>
      <c r="M1079"/>
      <c r="N1079"/>
      <c r="O1079"/>
      <c r="P1079"/>
      <c r="Q1079"/>
    </row>
    <row r="1080" spans="4:17" s="39" customFormat="1" ht="12.75">
      <c r="D1080" s="37"/>
      <c r="I1080"/>
      <c r="J1080"/>
      <c r="K1080"/>
      <c r="L1080"/>
      <c r="M1080"/>
      <c r="N1080"/>
      <c r="O1080"/>
      <c r="P1080"/>
      <c r="Q1080"/>
    </row>
    <row r="1081" spans="4:17" s="39" customFormat="1" ht="12.75">
      <c r="D1081" s="37"/>
      <c r="I1081"/>
      <c r="J1081"/>
      <c r="K1081"/>
      <c r="L1081"/>
      <c r="M1081"/>
      <c r="N1081"/>
      <c r="O1081"/>
      <c r="P1081"/>
      <c r="Q1081"/>
    </row>
    <row r="1082" spans="4:17" s="39" customFormat="1" ht="12.75">
      <c r="D1082" s="37"/>
      <c r="I1082"/>
      <c r="J1082"/>
      <c r="K1082"/>
      <c r="L1082"/>
      <c r="M1082"/>
      <c r="N1082"/>
      <c r="O1082"/>
      <c r="P1082"/>
      <c r="Q1082"/>
    </row>
    <row r="1083" spans="4:17" s="39" customFormat="1" ht="12.75">
      <c r="D1083" s="37"/>
      <c r="I1083"/>
      <c r="J1083"/>
      <c r="K1083"/>
      <c r="L1083"/>
      <c r="M1083"/>
      <c r="N1083"/>
      <c r="O1083"/>
      <c r="P1083"/>
      <c r="Q1083"/>
    </row>
    <row r="1084" spans="4:17" s="39" customFormat="1" ht="12.75">
      <c r="D1084" s="37"/>
      <c r="I1084"/>
      <c r="J1084"/>
      <c r="K1084"/>
      <c r="L1084"/>
      <c r="M1084"/>
      <c r="N1084"/>
      <c r="O1084"/>
      <c r="P1084"/>
      <c r="Q1084"/>
    </row>
    <row r="1085" spans="4:17" s="39" customFormat="1" ht="12.75">
      <c r="D1085" s="37"/>
      <c r="I1085"/>
      <c r="J1085"/>
      <c r="K1085"/>
      <c r="L1085"/>
      <c r="M1085"/>
      <c r="N1085"/>
      <c r="O1085"/>
      <c r="P1085"/>
      <c r="Q1085"/>
    </row>
    <row r="1086" spans="4:17" s="39" customFormat="1" ht="12.75">
      <c r="D1086" s="37"/>
      <c r="I1086"/>
      <c r="J1086"/>
      <c r="K1086"/>
      <c r="L1086"/>
      <c r="M1086"/>
      <c r="N1086"/>
      <c r="O1086"/>
      <c r="P1086"/>
      <c r="Q1086"/>
    </row>
    <row r="1087" spans="4:17" s="39" customFormat="1" ht="12.75">
      <c r="D1087" s="37"/>
      <c r="I1087"/>
      <c r="J1087"/>
      <c r="K1087"/>
      <c r="L1087"/>
      <c r="M1087"/>
      <c r="N1087"/>
      <c r="O1087"/>
      <c r="P1087"/>
      <c r="Q1087"/>
    </row>
    <row r="1088" spans="4:17" s="39" customFormat="1" ht="12.75">
      <c r="D1088" s="37"/>
      <c r="I1088"/>
      <c r="J1088"/>
      <c r="K1088"/>
      <c r="L1088"/>
      <c r="M1088"/>
      <c r="N1088"/>
      <c r="O1088"/>
      <c r="P1088"/>
      <c r="Q1088"/>
    </row>
    <row r="1089" spans="4:17" s="39" customFormat="1" ht="12.75">
      <c r="D1089" s="37"/>
      <c r="I1089"/>
      <c r="J1089"/>
      <c r="K1089"/>
      <c r="L1089"/>
      <c r="M1089"/>
      <c r="N1089"/>
      <c r="O1089"/>
      <c r="P1089"/>
      <c r="Q1089"/>
    </row>
    <row r="1090" spans="4:17" s="39" customFormat="1" ht="12.75">
      <c r="D1090" s="37"/>
      <c r="I1090"/>
      <c r="J1090"/>
      <c r="K1090"/>
      <c r="L1090"/>
      <c r="M1090"/>
      <c r="N1090"/>
      <c r="O1090"/>
      <c r="P1090"/>
      <c r="Q1090"/>
    </row>
    <row r="1091" spans="4:17" s="39" customFormat="1" ht="12.75">
      <c r="D1091" s="37"/>
      <c r="I1091"/>
      <c r="J1091"/>
      <c r="K1091"/>
      <c r="L1091"/>
      <c r="M1091"/>
      <c r="N1091"/>
      <c r="O1091"/>
      <c r="P1091"/>
      <c r="Q1091"/>
    </row>
    <row r="1092" spans="4:17" s="39" customFormat="1" ht="12.75">
      <c r="D1092" s="37"/>
      <c r="I1092"/>
      <c r="J1092"/>
      <c r="K1092"/>
      <c r="L1092"/>
      <c r="M1092"/>
      <c r="N1092"/>
      <c r="O1092"/>
      <c r="P1092"/>
      <c r="Q1092"/>
    </row>
    <row r="1093" spans="4:17" s="39" customFormat="1" ht="12.75">
      <c r="D1093" s="37"/>
      <c r="I1093"/>
      <c r="J1093"/>
      <c r="K1093"/>
      <c r="L1093"/>
      <c r="M1093"/>
      <c r="N1093"/>
      <c r="O1093"/>
      <c r="P1093"/>
      <c r="Q1093"/>
    </row>
    <row r="1094" spans="4:17" s="39" customFormat="1" ht="12.75">
      <c r="D1094" s="37"/>
      <c r="I1094"/>
      <c r="J1094"/>
      <c r="K1094"/>
      <c r="L1094"/>
      <c r="M1094"/>
      <c r="N1094"/>
      <c r="O1094"/>
      <c r="P1094"/>
      <c r="Q1094"/>
    </row>
    <row r="1095" spans="4:17" s="39" customFormat="1" ht="12.75">
      <c r="D1095" s="37"/>
      <c r="I1095"/>
      <c r="J1095"/>
      <c r="K1095"/>
      <c r="L1095"/>
      <c r="M1095"/>
      <c r="N1095"/>
      <c r="O1095"/>
      <c r="P1095"/>
      <c r="Q1095"/>
    </row>
    <row r="1096" spans="4:17" s="39" customFormat="1" ht="12.75">
      <c r="D1096" s="37"/>
      <c r="I1096"/>
      <c r="J1096"/>
      <c r="K1096"/>
      <c r="L1096"/>
      <c r="M1096"/>
      <c r="N1096"/>
      <c r="O1096"/>
      <c r="P1096"/>
      <c r="Q1096"/>
    </row>
    <row r="1097" spans="4:17" s="39" customFormat="1" ht="12.75">
      <c r="D1097" s="37"/>
      <c r="I1097"/>
      <c r="J1097"/>
      <c r="K1097"/>
      <c r="L1097"/>
      <c r="M1097"/>
      <c r="N1097"/>
      <c r="O1097"/>
      <c r="P1097"/>
      <c r="Q1097"/>
    </row>
    <row r="1098" spans="4:17" s="39" customFormat="1" ht="12.75">
      <c r="D1098" s="37"/>
      <c r="I1098"/>
      <c r="J1098"/>
      <c r="K1098"/>
      <c r="L1098"/>
      <c r="M1098"/>
      <c r="N1098"/>
      <c r="O1098"/>
      <c r="P1098"/>
      <c r="Q1098"/>
    </row>
    <row r="1099" spans="4:17" s="39" customFormat="1" ht="12.75">
      <c r="D1099" s="37"/>
      <c r="I1099"/>
      <c r="J1099"/>
      <c r="K1099"/>
      <c r="L1099"/>
      <c r="M1099"/>
      <c r="N1099"/>
      <c r="O1099"/>
      <c r="P1099"/>
      <c r="Q1099"/>
    </row>
    <row r="1100" spans="4:17" s="39" customFormat="1" ht="12.75">
      <c r="D1100" s="37"/>
      <c r="I1100"/>
      <c r="J1100"/>
      <c r="K1100"/>
      <c r="L1100"/>
      <c r="M1100"/>
      <c r="N1100"/>
      <c r="O1100"/>
      <c r="P1100"/>
      <c r="Q1100"/>
    </row>
    <row r="1101" spans="4:17" s="39" customFormat="1" ht="12.75">
      <c r="D1101" s="37"/>
      <c r="I1101"/>
      <c r="J1101"/>
      <c r="K1101"/>
      <c r="L1101"/>
      <c r="M1101"/>
      <c r="N1101"/>
      <c r="O1101"/>
      <c r="P1101"/>
      <c r="Q1101"/>
    </row>
    <row r="1102" spans="4:17" s="39" customFormat="1" ht="12.75">
      <c r="D1102" s="37"/>
      <c r="I1102"/>
      <c r="J1102"/>
      <c r="K1102"/>
      <c r="L1102"/>
      <c r="M1102"/>
      <c r="N1102"/>
      <c r="O1102"/>
      <c r="P1102"/>
      <c r="Q1102"/>
    </row>
    <row r="1103" spans="4:17" s="39" customFormat="1" ht="12.75">
      <c r="D1103" s="37"/>
      <c r="I1103"/>
      <c r="J1103"/>
      <c r="K1103"/>
      <c r="L1103"/>
      <c r="M1103"/>
      <c r="N1103"/>
      <c r="O1103"/>
      <c r="P1103"/>
      <c r="Q1103"/>
    </row>
    <row r="1104" spans="4:17" s="39" customFormat="1" ht="12.75">
      <c r="D1104" s="37"/>
      <c r="I1104"/>
      <c r="J1104"/>
      <c r="K1104"/>
      <c r="L1104"/>
      <c r="M1104"/>
      <c r="N1104"/>
      <c r="O1104"/>
      <c r="P1104"/>
      <c r="Q1104"/>
    </row>
    <row r="1105" spans="4:17" s="39" customFormat="1" ht="12.75">
      <c r="D1105" s="37"/>
      <c r="I1105"/>
      <c r="J1105"/>
      <c r="K1105"/>
      <c r="L1105"/>
      <c r="M1105"/>
      <c r="N1105"/>
      <c r="O1105"/>
      <c r="P1105"/>
      <c r="Q1105"/>
    </row>
    <row r="1106" spans="4:17" s="39" customFormat="1" ht="12.75">
      <c r="D1106" s="37"/>
      <c r="I1106"/>
      <c r="J1106"/>
      <c r="K1106"/>
      <c r="L1106"/>
      <c r="M1106"/>
      <c r="N1106"/>
      <c r="O1106"/>
      <c r="P1106"/>
      <c r="Q1106"/>
    </row>
    <row r="1107" spans="4:17" s="39" customFormat="1" ht="12.75">
      <c r="D1107" s="37"/>
      <c r="I1107"/>
      <c r="J1107"/>
      <c r="K1107"/>
      <c r="L1107"/>
      <c r="M1107"/>
      <c r="N1107"/>
      <c r="O1107"/>
      <c r="P1107"/>
      <c r="Q1107"/>
    </row>
    <row r="1108" spans="4:17" s="39" customFormat="1" ht="12.75">
      <c r="D1108" s="37"/>
      <c r="I1108"/>
      <c r="J1108"/>
      <c r="K1108"/>
      <c r="L1108"/>
      <c r="M1108"/>
      <c r="N1108"/>
      <c r="O1108"/>
      <c r="P1108"/>
      <c r="Q1108"/>
    </row>
    <row r="1109" spans="4:17" s="39" customFormat="1" ht="12.75">
      <c r="D1109" s="37"/>
      <c r="I1109"/>
      <c r="J1109"/>
      <c r="K1109"/>
      <c r="L1109"/>
      <c r="M1109"/>
      <c r="N1109"/>
      <c r="O1109"/>
      <c r="P1109"/>
      <c r="Q1109"/>
    </row>
    <row r="1110" spans="4:17" s="39" customFormat="1" ht="12.75">
      <c r="D1110" s="37"/>
      <c r="I1110"/>
      <c r="J1110"/>
      <c r="K1110"/>
      <c r="L1110"/>
      <c r="M1110"/>
      <c r="N1110"/>
      <c r="O1110"/>
      <c r="P1110"/>
      <c r="Q1110"/>
    </row>
    <row r="1111" spans="4:17" s="39" customFormat="1" ht="12.75">
      <c r="D1111" s="37"/>
      <c r="I1111"/>
      <c r="J1111"/>
      <c r="K1111"/>
      <c r="L1111"/>
      <c r="M1111"/>
      <c r="N1111"/>
      <c r="O1111"/>
      <c r="P1111"/>
      <c r="Q1111"/>
    </row>
    <row r="1112" spans="4:17" s="39" customFormat="1" ht="12.75">
      <c r="D1112" s="37"/>
      <c r="I1112"/>
      <c r="J1112"/>
      <c r="K1112"/>
      <c r="L1112"/>
      <c r="M1112"/>
      <c r="N1112"/>
      <c r="O1112"/>
      <c r="P1112"/>
      <c r="Q1112"/>
    </row>
    <row r="1113" spans="4:17" s="39" customFormat="1" ht="12.75">
      <c r="D1113" s="37"/>
      <c r="I1113"/>
      <c r="J1113"/>
      <c r="K1113"/>
      <c r="L1113"/>
      <c r="M1113"/>
      <c r="N1113"/>
      <c r="O1113"/>
      <c r="P1113"/>
      <c r="Q1113"/>
    </row>
    <row r="1114" spans="4:17" s="39" customFormat="1" ht="12.75">
      <c r="D1114" s="37"/>
      <c r="I1114"/>
      <c r="J1114"/>
      <c r="K1114"/>
      <c r="L1114"/>
      <c r="M1114"/>
      <c r="N1114"/>
      <c r="O1114"/>
      <c r="P1114"/>
      <c r="Q1114"/>
    </row>
    <row r="1115" spans="4:17" s="39" customFormat="1" ht="12.75">
      <c r="D1115" s="37"/>
      <c r="I1115"/>
      <c r="J1115"/>
      <c r="K1115"/>
      <c r="L1115"/>
      <c r="M1115"/>
      <c r="N1115"/>
      <c r="O1115"/>
      <c r="P1115"/>
      <c r="Q1115"/>
    </row>
    <row r="1116" spans="4:17" s="39" customFormat="1" ht="12.75">
      <c r="D1116" s="37"/>
      <c r="I1116"/>
      <c r="J1116"/>
      <c r="K1116"/>
      <c r="L1116"/>
      <c r="M1116"/>
      <c r="N1116"/>
      <c r="O1116"/>
      <c r="P1116"/>
      <c r="Q1116"/>
    </row>
    <row r="1117" spans="4:17" s="39" customFormat="1" ht="12.75">
      <c r="D1117" s="37"/>
      <c r="I1117"/>
      <c r="J1117"/>
      <c r="K1117"/>
      <c r="L1117"/>
      <c r="M1117"/>
      <c r="N1117"/>
      <c r="O1117"/>
      <c r="P1117"/>
      <c r="Q1117"/>
    </row>
    <row r="1118" spans="4:17" s="39" customFormat="1" ht="12.75">
      <c r="D1118" s="37"/>
      <c r="I1118"/>
      <c r="J1118"/>
      <c r="K1118"/>
      <c r="L1118"/>
      <c r="M1118"/>
      <c r="N1118"/>
      <c r="O1118"/>
      <c r="P1118"/>
      <c r="Q1118"/>
    </row>
    <row r="1119" spans="4:17" s="39" customFormat="1" ht="12.75">
      <c r="D1119" s="37"/>
      <c r="I1119"/>
      <c r="J1119"/>
      <c r="K1119"/>
      <c r="L1119"/>
      <c r="M1119"/>
      <c r="N1119"/>
      <c r="O1119"/>
      <c r="P1119"/>
      <c r="Q1119"/>
    </row>
    <row r="1120" spans="4:17" s="39" customFormat="1" ht="12.75">
      <c r="D1120" s="37"/>
      <c r="I1120"/>
      <c r="J1120"/>
      <c r="K1120"/>
      <c r="L1120"/>
      <c r="M1120"/>
      <c r="N1120"/>
      <c r="O1120"/>
      <c r="P1120"/>
      <c r="Q1120"/>
    </row>
    <row r="1121" spans="4:17" s="39" customFormat="1" ht="12.75">
      <c r="D1121" s="37"/>
      <c r="I1121"/>
      <c r="J1121"/>
      <c r="K1121"/>
      <c r="L1121"/>
      <c r="M1121"/>
      <c r="N1121"/>
      <c r="O1121"/>
      <c r="P1121"/>
      <c r="Q1121"/>
    </row>
    <row r="1122" spans="4:17" s="39" customFormat="1" ht="12.75">
      <c r="D1122" s="37"/>
      <c r="I1122"/>
      <c r="J1122"/>
      <c r="K1122"/>
      <c r="L1122"/>
      <c r="M1122"/>
      <c r="N1122"/>
      <c r="O1122"/>
      <c r="P1122"/>
      <c r="Q1122"/>
    </row>
    <row r="1123" spans="4:17" s="39" customFormat="1" ht="12.75">
      <c r="D1123" s="37"/>
      <c r="I1123"/>
      <c r="J1123"/>
      <c r="K1123"/>
      <c r="L1123"/>
      <c r="M1123"/>
      <c r="N1123"/>
      <c r="O1123"/>
      <c r="P1123"/>
      <c r="Q1123"/>
    </row>
    <row r="1124" spans="4:17" s="39" customFormat="1" ht="12.75">
      <c r="D1124" s="37"/>
      <c r="I1124"/>
      <c r="J1124"/>
      <c r="K1124"/>
      <c r="L1124"/>
      <c r="M1124"/>
      <c r="N1124"/>
      <c r="O1124"/>
      <c r="P1124"/>
      <c r="Q1124"/>
    </row>
    <row r="1125" spans="4:17" s="39" customFormat="1" ht="12.75">
      <c r="D1125" s="37"/>
      <c r="I1125"/>
      <c r="J1125"/>
      <c r="K1125"/>
      <c r="L1125"/>
      <c r="M1125"/>
      <c r="N1125"/>
      <c r="O1125"/>
      <c r="P1125"/>
      <c r="Q1125"/>
    </row>
    <row r="1126" spans="4:17" s="39" customFormat="1" ht="12.75">
      <c r="D1126" s="37"/>
      <c r="I1126"/>
      <c r="J1126"/>
      <c r="K1126"/>
      <c r="L1126"/>
      <c r="M1126"/>
      <c r="N1126"/>
      <c r="O1126"/>
      <c r="P1126"/>
      <c r="Q1126"/>
    </row>
    <row r="1127" spans="4:17" s="39" customFormat="1" ht="12.75">
      <c r="D1127" s="37"/>
      <c r="I1127"/>
      <c r="J1127"/>
      <c r="K1127"/>
      <c r="L1127"/>
      <c r="M1127"/>
      <c r="N1127"/>
      <c r="O1127"/>
      <c r="P1127"/>
      <c r="Q1127"/>
    </row>
    <row r="1128" spans="4:17" s="39" customFormat="1" ht="12.75">
      <c r="D1128" s="37"/>
      <c r="I1128"/>
      <c r="J1128"/>
      <c r="K1128"/>
      <c r="L1128"/>
      <c r="M1128"/>
      <c r="N1128"/>
      <c r="O1128"/>
      <c r="P1128"/>
      <c r="Q1128"/>
    </row>
    <row r="1129" spans="4:17" s="39" customFormat="1" ht="12.75">
      <c r="D1129" s="37"/>
      <c r="I1129"/>
      <c r="J1129"/>
      <c r="K1129"/>
      <c r="L1129"/>
      <c r="M1129"/>
      <c r="N1129"/>
      <c r="O1129"/>
      <c r="P1129"/>
      <c r="Q1129"/>
    </row>
    <row r="1130" spans="4:17" s="39" customFormat="1" ht="12.75">
      <c r="D1130" s="37"/>
      <c r="I1130"/>
      <c r="J1130"/>
      <c r="K1130"/>
      <c r="L1130"/>
      <c r="M1130"/>
      <c r="N1130"/>
      <c r="O1130"/>
      <c r="P1130"/>
      <c r="Q1130"/>
    </row>
    <row r="1131" spans="4:17" s="39" customFormat="1" ht="12.75">
      <c r="D1131" s="37"/>
      <c r="I1131"/>
      <c r="J1131"/>
      <c r="K1131"/>
      <c r="L1131"/>
      <c r="M1131"/>
      <c r="N1131"/>
      <c r="O1131"/>
      <c r="P1131"/>
      <c r="Q1131"/>
    </row>
    <row r="1132" spans="4:17" s="39" customFormat="1" ht="12.75">
      <c r="D1132" s="37"/>
      <c r="I1132"/>
      <c r="J1132"/>
      <c r="K1132"/>
      <c r="L1132"/>
      <c r="M1132"/>
      <c r="N1132"/>
      <c r="O1132"/>
      <c r="P1132"/>
      <c r="Q1132"/>
    </row>
    <row r="1133" spans="4:17" s="39" customFormat="1" ht="12.75">
      <c r="D1133" s="37"/>
      <c r="I1133"/>
      <c r="J1133"/>
      <c r="K1133"/>
      <c r="L1133"/>
      <c r="M1133"/>
      <c r="N1133"/>
      <c r="O1133"/>
      <c r="P1133"/>
      <c r="Q1133"/>
    </row>
    <row r="1134" spans="4:17" s="39" customFormat="1" ht="12.75">
      <c r="D1134" s="37"/>
      <c r="I1134"/>
      <c r="J1134"/>
      <c r="K1134"/>
      <c r="L1134"/>
      <c r="M1134"/>
      <c r="N1134"/>
      <c r="O1134"/>
      <c r="P1134"/>
      <c r="Q1134"/>
    </row>
    <row r="1135" spans="4:17" s="39" customFormat="1" ht="12.75">
      <c r="D1135" s="37"/>
      <c r="I1135"/>
      <c r="J1135"/>
      <c r="K1135"/>
      <c r="L1135"/>
      <c r="M1135"/>
      <c r="N1135"/>
      <c r="O1135"/>
      <c r="P1135"/>
      <c r="Q1135"/>
    </row>
    <row r="1136" spans="4:17" s="39" customFormat="1" ht="12.75">
      <c r="D1136" s="37"/>
      <c r="I1136"/>
      <c r="J1136"/>
      <c r="K1136"/>
      <c r="L1136"/>
      <c r="M1136"/>
      <c r="N1136"/>
      <c r="O1136"/>
      <c r="P1136"/>
      <c r="Q1136"/>
    </row>
    <row r="1137" spans="4:17" s="39" customFormat="1" ht="12.75">
      <c r="D1137" s="37"/>
      <c r="I1137"/>
      <c r="J1137"/>
      <c r="K1137"/>
      <c r="L1137"/>
      <c r="M1137"/>
      <c r="N1137"/>
      <c r="O1137"/>
      <c r="P1137"/>
      <c r="Q1137"/>
    </row>
    <row r="1138" spans="4:17" s="39" customFormat="1" ht="12.75">
      <c r="D1138" s="37"/>
      <c r="I1138"/>
      <c r="J1138"/>
      <c r="K1138"/>
      <c r="L1138"/>
      <c r="M1138"/>
      <c r="N1138"/>
      <c r="O1138"/>
      <c r="P1138"/>
      <c r="Q1138"/>
    </row>
    <row r="1139" spans="4:17" s="39" customFormat="1" ht="12.75">
      <c r="D1139" s="37"/>
      <c r="I1139"/>
      <c r="J1139"/>
      <c r="K1139"/>
      <c r="L1139"/>
      <c r="M1139"/>
      <c r="N1139"/>
      <c r="O1139"/>
      <c r="P1139"/>
      <c r="Q1139"/>
    </row>
    <row r="1140" spans="4:17" s="39" customFormat="1" ht="12.75">
      <c r="D1140" s="37"/>
      <c r="I1140"/>
      <c r="J1140"/>
      <c r="K1140"/>
      <c r="L1140"/>
      <c r="M1140"/>
      <c r="N1140"/>
      <c r="O1140"/>
      <c r="P1140"/>
      <c r="Q1140"/>
    </row>
    <row r="1141" spans="4:17" s="39" customFormat="1" ht="12.75">
      <c r="D1141" s="37"/>
      <c r="I1141"/>
      <c r="J1141"/>
      <c r="K1141"/>
      <c r="L1141"/>
      <c r="M1141"/>
      <c r="N1141"/>
      <c r="O1141"/>
      <c r="P1141"/>
      <c r="Q1141"/>
    </row>
    <row r="1142" spans="4:17" s="39" customFormat="1" ht="12.75">
      <c r="D1142" s="37"/>
      <c r="I1142"/>
      <c r="J1142"/>
      <c r="K1142"/>
      <c r="L1142"/>
      <c r="M1142"/>
      <c r="N1142"/>
      <c r="O1142"/>
      <c r="P1142"/>
      <c r="Q1142"/>
    </row>
    <row r="1143" spans="4:17" s="39" customFormat="1" ht="12.75">
      <c r="D1143" s="37"/>
      <c r="I1143"/>
      <c r="J1143"/>
      <c r="K1143"/>
      <c r="L1143"/>
      <c r="M1143"/>
      <c r="N1143"/>
      <c r="O1143"/>
      <c r="P1143"/>
      <c r="Q1143"/>
    </row>
    <row r="1144" spans="4:17" s="39" customFormat="1" ht="12.75">
      <c r="D1144" s="37"/>
      <c r="I1144"/>
      <c r="J1144"/>
      <c r="K1144"/>
      <c r="L1144"/>
      <c r="M1144"/>
      <c r="N1144"/>
      <c r="O1144"/>
      <c r="P1144"/>
      <c r="Q1144"/>
    </row>
    <row r="1145" spans="4:17" s="39" customFormat="1" ht="12.75">
      <c r="D1145" s="37"/>
      <c r="I1145"/>
      <c r="J1145"/>
      <c r="K1145"/>
      <c r="L1145"/>
      <c r="M1145"/>
      <c r="N1145"/>
      <c r="O1145"/>
      <c r="P1145"/>
      <c r="Q1145"/>
    </row>
    <row r="1146" spans="4:17" s="39" customFormat="1" ht="12.75">
      <c r="D1146" s="37"/>
      <c r="I1146"/>
      <c r="J1146"/>
      <c r="K1146"/>
      <c r="L1146"/>
      <c r="M1146"/>
      <c r="N1146"/>
      <c r="O1146"/>
      <c r="P1146"/>
      <c r="Q1146"/>
    </row>
    <row r="1147" spans="4:17" s="39" customFormat="1" ht="12.75">
      <c r="D1147" s="37"/>
      <c r="I1147"/>
      <c r="J1147"/>
      <c r="K1147"/>
      <c r="L1147"/>
      <c r="M1147"/>
      <c r="N1147"/>
      <c r="O1147"/>
      <c r="P1147"/>
      <c r="Q1147"/>
    </row>
    <row r="1148" spans="4:17" s="39" customFormat="1" ht="12.75">
      <c r="D1148" s="37"/>
      <c r="I1148"/>
      <c r="J1148"/>
      <c r="K1148"/>
      <c r="L1148"/>
      <c r="M1148"/>
      <c r="N1148"/>
      <c r="O1148"/>
      <c r="P1148"/>
      <c r="Q1148"/>
    </row>
    <row r="1149" spans="4:17" s="39" customFormat="1" ht="12.75">
      <c r="D1149" s="37"/>
      <c r="I1149"/>
      <c r="J1149"/>
      <c r="K1149"/>
      <c r="L1149"/>
      <c r="M1149"/>
      <c r="N1149"/>
      <c r="O1149"/>
      <c r="P1149"/>
      <c r="Q1149"/>
    </row>
    <row r="1150" spans="4:17" s="39" customFormat="1" ht="12.75">
      <c r="D1150" s="37"/>
      <c r="I1150"/>
      <c r="J1150"/>
      <c r="K1150"/>
      <c r="L1150"/>
      <c r="M1150"/>
      <c r="N1150"/>
      <c r="O1150"/>
      <c r="P1150"/>
      <c r="Q1150"/>
    </row>
    <row r="1151" spans="4:17" s="39" customFormat="1" ht="12.75">
      <c r="D1151" s="37"/>
      <c r="I1151"/>
      <c r="J1151"/>
      <c r="K1151"/>
      <c r="L1151"/>
      <c r="M1151"/>
      <c r="N1151"/>
      <c r="O1151"/>
      <c r="P1151"/>
      <c r="Q1151"/>
    </row>
    <row r="1152" spans="4:17" s="39" customFormat="1" ht="12.75">
      <c r="D1152" s="37"/>
      <c r="I1152"/>
      <c r="J1152"/>
      <c r="K1152"/>
      <c r="L1152"/>
      <c r="M1152"/>
      <c r="N1152"/>
      <c r="O1152"/>
      <c r="P1152"/>
      <c r="Q1152"/>
    </row>
    <row r="1153" spans="4:17" s="39" customFormat="1" ht="12.75">
      <c r="D1153" s="37"/>
      <c r="I1153"/>
      <c r="J1153"/>
      <c r="K1153"/>
      <c r="L1153"/>
      <c r="M1153"/>
      <c r="N1153"/>
      <c r="O1153"/>
      <c r="P1153"/>
      <c r="Q1153"/>
    </row>
    <row r="1154" spans="4:17" s="39" customFormat="1" ht="12.75">
      <c r="D1154" s="37"/>
      <c r="I1154"/>
      <c r="J1154"/>
      <c r="K1154"/>
      <c r="L1154"/>
      <c r="M1154"/>
      <c r="N1154"/>
      <c r="O1154"/>
      <c r="P1154"/>
      <c r="Q1154"/>
    </row>
    <row r="1155" spans="4:17" s="39" customFormat="1" ht="12.75">
      <c r="D1155" s="37"/>
      <c r="I1155"/>
      <c r="J1155"/>
      <c r="K1155"/>
      <c r="L1155"/>
      <c r="M1155"/>
      <c r="N1155"/>
      <c r="O1155"/>
      <c r="P1155"/>
      <c r="Q1155"/>
    </row>
    <row r="1156" spans="4:17" s="39" customFormat="1" ht="12.75">
      <c r="D1156" s="37"/>
      <c r="I1156"/>
      <c r="J1156"/>
      <c r="K1156"/>
      <c r="L1156"/>
      <c r="M1156"/>
      <c r="N1156"/>
      <c r="O1156"/>
      <c r="P1156"/>
      <c r="Q1156"/>
    </row>
    <row r="1157" spans="4:17" s="39" customFormat="1" ht="12.75">
      <c r="D1157" s="37"/>
      <c r="I1157"/>
      <c r="J1157"/>
      <c r="K1157"/>
      <c r="L1157"/>
      <c r="M1157"/>
      <c r="N1157"/>
      <c r="O1157"/>
      <c r="P1157"/>
      <c r="Q1157"/>
    </row>
    <row r="1158" spans="4:17" s="39" customFormat="1" ht="12.75">
      <c r="D1158" s="37"/>
      <c r="I1158"/>
      <c r="J1158"/>
      <c r="K1158"/>
      <c r="L1158"/>
      <c r="M1158"/>
      <c r="N1158"/>
      <c r="O1158"/>
      <c r="P1158"/>
      <c r="Q1158"/>
    </row>
    <row r="1159" spans="4:17" s="39" customFormat="1" ht="12.75">
      <c r="D1159" s="37"/>
      <c r="I1159"/>
      <c r="J1159"/>
      <c r="K1159"/>
      <c r="L1159"/>
      <c r="M1159"/>
      <c r="N1159"/>
      <c r="O1159"/>
      <c r="P1159"/>
      <c r="Q1159"/>
    </row>
    <row r="1160" spans="4:17" s="39" customFormat="1" ht="12.75">
      <c r="D1160" s="37"/>
      <c r="I1160"/>
      <c r="J1160"/>
      <c r="K1160"/>
      <c r="L1160"/>
      <c r="M1160"/>
      <c r="N1160"/>
      <c r="O1160"/>
      <c r="P1160"/>
      <c r="Q1160"/>
    </row>
    <row r="1161" spans="4:17" s="39" customFormat="1" ht="12.75">
      <c r="D1161" s="37"/>
      <c r="I1161"/>
      <c r="J1161"/>
      <c r="K1161"/>
      <c r="L1161"/>
      <c r="M1161"/>
      <c r="N1161"/>
      <c r="O1161"/>
      <c r="P1161"/>
      <c r="Q1161"/>
    </row>
    <row r="1162" spans="4:17" s="39" customFormat="1" ht="12.75">
      <c r="D1162" s="37"/>
      <c r="I1162"/>
      <c r="J1162"/>
      <c r="K1162"/>
      <c r="L1162"/>
      <c r="M1162"/>
      <c r="N1162"/>
      <c r="O1162"/>
      <c r="P1162"/>
      <c r="Q1162"/>
    </row>
    <row r="1163" spans="4:17" s="39" customFormat="1" ht="12.75">
      <c r="D1163" s="37"/>
      <c r="I1163"/>
      <c r="J1163"/>
      <c r="K1163"/>
      <c r="L1163"/>
      <c r="M1163"/>
      <c r="N1163"/>
      <c r="O1163"/>
      <c r="P1163"/>
      <c r="Q1163"/>
    </row>
    <row r="1164" spans="4:17" s="39" customFormat="1" ht="12.75">
      <c r="D1164" s="37"/>
      <c r="I1164"/>
      <c r="J1164"/>
      <c r="K1164"/>
      <c r="L1164"/>
      <c r="M1164"/>
      <c r="N1164"/>
      <c r="O1164"/>
      <c r="P1164"/>
      <c r="Q1164"/>
    </row>
    <row r="1165" spans="4:17" s="39" customFormat="1" ht="12.75">
      <c r="D1165" s="37"/>
      <c r="I1165"/>
      <c r="J1165"/>
      <c r="K1165"/>
      <c r="L1165"/>
      <c r="M1165"/>
      <c r="N1165"/>
      <c r="O1165"/>
      <c r="P1165"/>
      <c r="Q1165"/>
    </row>
    <row r="1166" spans="4:17" s="39" customFormat="1" ht="12.75">
      <c r="D1166" s="37"/>
      <c r="I1166"/>
      <c r="J1166"/>
      <c r="K1166"/>
      <c r="L1166"/>
      <c r="M1166"/>
      <c r="N1166"/>
      <c r="O1166"/>
      <c r="P1166"/>
      <c r="Q1166"/>
    </row>
    <row r="1167" spans="4:17" s="39" customFormat="1" ht="12.75">
      <c r="D1167" s="37"/>
      <c r="I1167"/>
      <c r="J1167"/>
      <c r="K1167"/>
      <c r="L1167"/>
      <c r="M1167"/>
      <c r="N1167"/>
      <c r="O1167"/>
      <c r="P1167"/>
      <c r="Q1167"/>
    </row>
    <row r="1168" spans="4:17" s="39" customFormat="1" ht="12.75">
      <c r="D1168" s="37"/>
      <c r="I1168"/>
      <c r="J1168"/>
      <c r="K1168"/>
      <c r="L1168"/>
      <c r="M1168"/>
      <c r="N1168"/>
      <c r="O1168"/>
      <c r="P1168"/>
      <c r="Q1168"/>
    </row>
    <row r="1169" spans="4:17" s="39" customFormat="1" ht="12.75">
      <c r="D1169" s="37"/>
      <c r="I1169"/>
      <c r="J1169"/>
      <c r="K1169"/>
      <c r="L1169"/>
      <c r="M1169"/>
      <c r="N1169"/>
      <c r="O1169"/>
      <c r="P1169"/>
      <c r="Q1169"/>
    </row>
    <row r="1170" spans="4:17" s="39" customFormat="1" ht="12.75">
      <c r="D1170" s="37"/>
      <c r="I1170"/>
      <c r="J1170"/>
      <c r="K1170"/>
      <c r="L1170"/>
      <c r="M1170"/>
      <c r="N1170"/>
      <c r="O1170"/>
      <c r="P1170"/>
      <c r="Q1170"/>
    </row>
    <row r="1171" spans="4:17" s="39" customFormat="1" ht="12.75">
      <c r="D1171" s="37"/>
      <c r="I1171"/>
      <c r="J1171"/>
      <c r="K1171"/>
      <c r="L1171"/>
      <c r="M1171"/>
      <c r="N1171"/>
      <c r="O1171"/>
      <c r="P1171"/>
      <c r="Q1171"/>
    </row>
    <row r="1172" spans="4:17" s="39" customFormat="1" ht="12.75">
      <c r="D1172" s="37"/>
      <c r="I1172"/>
      <c r="J1172"/>
      <c r="K1172"/>
      <c r="L1172"/>
      <c r="M1172"/>
      <c r="N1172"/>
      <c r="O1172"/>
      <c r="P1172"/>
      <c r="Q1172"/>
    </row>
    <row r="1173" spans="4:17" s="39" customFormat="1" ht="12.75">
      <c r="D1173" s="37"/>
      <c r="I1173"/>
      <c r="J1173"/>
      <c r="K1173"/>
      <c r="L1173"/>
      <c r="M1173"/>
      <c r="N1173"/>
      <c r="O1173"/>
      <c r="P1173"/>
      <c r="Q1173"/>
    </row>
    <row r="1174" spans="4:17" s="39" customFormat="1" ht="12.75">
      <c r="D1174" s="37"/>
      <c r="I1174"/>
      <c r="J1174"/>
      <c r="K1174"/>
      <c r="L1174"/>
      <c r="M1174"/>
      <c r="N1174"/>
      <c r="O1174"/>
      <c r="P1174"/>
      <c r="Q1174"/>
    </row>
    <row r="1175" spans="4:17" s="39" customFormat="1" ht="12.75">
      <c r="D1175" s="37"/>
      <c r="I1175"/>
      <c r="J1175"/>
      <c r="K1175"/>
      <c r="L1175"/>
      <c r="M1175"/>
      <c r="N1175"/>
      <c r="O1175"/>
      <c r="P1175"/>
      <c r="Q1175"/>
    </row>
    <row r="1176" spans="4:17" s="39" customFormat="1" ht="12.75">
      <c r="D1176" s="37"/>
      <c r="I1176"/>
      <c r="J1176"/>
      <c r="K1176"/>
      <c r="L1176"/>
      <c r="M1176"/>
      <c r="N1176"/>
      <c r="O1176"/>
      <c r="P1176"/>
      <c r="Q1176"/>
    </row>
    <row r="1177" spans="4:17" s="39" customFormat="1" ht="12.75">
      <c r="D1177" s="37"/>
      <c r="I1177"/>
      <c r="J1177"/>
      <c r="K1177"/>
      <c r="L1177"/>
      <c r="M1177"/>
      <c r="N1177"/>
      <c r="O1177"/>
      <c r="P1177"/>
      <c r="Q1177"/>
    </row>
    <row r="1178" spans="4:17" s="39" customFormat="1" ht="12.75">
      <c r="D1178" s="37"/>
      <c r="I1178"/>
      <c r="J1178"/>
      <c r="K1178"/>
      <c r="L1178"/>
      <c r="M1178"/>
      <c r="N1178"/>
      <c r="O1178"/>
      <c r="P1178"/>
      <c r="Q1178"/>
    </row>
    <row r="1179" spans="4:17" s="39" customFormat="1" ht="12.75">
      <c r="D1179" s="37"/>
      <c r="I1179"/>
      <c r="J1179"/>
      <c r="K1179"/>
      <c r="L1179"/>
      <c r="M1179"/>
      <c r="N1179"/>
      <c r="O1179"/>
      <c r="P1179"/>
      <c r="Q1179"/>
    </row>
    <row r="1180" spans="4:17" s="39" customFormat="1" ht="12.75">
      <c r="D1180" s="37"/>
      <c r="I1180"/>
      <c r="J1180"/>
      <c r="K1180"/>
      <c r="L1180"/>
      <c r="M1180"/>
      <c r="N1180"/>
      <c r="O1180"/>
      <c r="P1180"/>
      <c r="Q1180"/>
    </row>
    <row r="1181" spans="4:17" s="39" customFormat="1" ht="12.75">
      <c r="D1181" s="37"/>
      <c r="I1181"/>
      <c r="J1181"/>
      <c r="K1181"/>
      <c r="L1181"/>
      <c r="M1181"/>
      <c r="N1181"/>
      <c r="O1181"/>
      <c r="P1181"/>
      <c r="Q1181"/>
    </row>
    <row r="1182" spans="4:17" s="39" customFormat="1" ht="12.75">
      <c r="D1182" s="37"/>
      <c r="I1182"/>
      <c r="J1182"/>
      <c r="K1182"/>
      <c r="L1182"/>
      <c r="M1182"/>
      <c r="N1182"/>
      <c r="O1182"/>
      <c r="P1182"/>
      <c r="Q1182"/>
    </row>
    <row r="1183" spans="4:17" s="39" customFormat="1" ht="12.75">
      <c r="D1183" s="37"/>
      <c r="I1183"/>
      <c r="J1183"/>
      <c r="K1183"/>
      <c r="L1183"/>
      <c r="M1183"/>
      <c r="N1183"/>
      <c r="O1183"/>
      <c r="P1183"/>
      <c r="Q1183"/>
    </row>
    <row r="1184" spans="4:17" s="39" customFormat="1" ht="12.75">
      <c r="D1184" s="37"/>
      <c r="I1184"/>
      <c r="J1184"/>
      <c r="K1184"/>
      <c r="L1184"/>
      <c r="M1184"/>
      <c r="N1184"/>
      <c r="O1184"/>
      <c r="P1184"/>
      <c r="Q1184"/>
    </row>
    <row r="1185" spans="4:17" s="39" customFormat="1" ht="12.75">
      <c r="D1185" s="37"/>
      <c r="I1185"/>
      <c r="J1185"/>
      <c r="K1185"/>
      <c r="L1185"/>
      <c r="M1185"/>
      <c r="N1185"/>
      <c r="O1185"/>
      <c r="P1185"/>
      <c r="Q1185"/>
    </row>
    <row r="1186" spans="4:17" s="39" customFormat="1" ht="12.75">
      <c r="D1186" s="37"/>
      <c r="I1186"/>
      <c r="J1186"/>
      <c r="K1186"/>
      <c r="L1186"/>
      <c r="M1186"/>
      <c r="N1186"/>
      <c r="O1186"/>
      <c r="P1186"/>
      <c r="Q1186"/>
    </row>
    <row r="1187" spans="4:17" s="39" customFormat="1" ht="12.75">
      <c r="D1187" s="37"/>
      <c r="I1187"/>
      <c r="J1187"/>
      <c r="K1187"/>
      <c r="L1187"/>
      <c r="M1187"/>
      <c r="N1187"/>
      <c r="O1187"/>
      <c r="P1187"/>
      <c r="Q1187"/>
    </row>
    <row r="1188" spans="4:17" s="39" customFormat="1" ht="12.75">
      <c r="D1188" s="37"/>
      <c r="I1188"/>
      <c r="J1188"/>
      <c r="K1188"/>
      <c r="L1188"/>
      <c r="M1188"/>
      <c r="N1188"/>
      <c r="O1188"/>
      <c r="P1188"/>
      <c r="Q1188"/>
    </row>
    <row r="1189" spans="4:17" s="39" customFormat="1" ht="12.75">
      <c r="D1189" s="37"/>
      <c r="I1189"/>
      <c r="J1189"/>
      <c r="K1189"/>
      <c r="L1189"/>
      <c r="M1189"/>
      <c r="N1189"/>
      <c r="O1189"/>
      <c r="P1189"/>
      <c r="Q1189"/>
    </row>
    <row r="1190" spans="4:17" s="39" customFormat="1" ht="12.75">
      <c r="D1190" s="37"/>
      <c r="I1190"/>
      <c r="J1190"/>
      <c r="K1190"/>
      <c r="L1190"/>
      <c r="M1190"/>
      <c r="N1190"/>
      <c r="O1190"/>
      <c r="P1190"/>
      <c r="Q1190"/>
    </row>
    <row r="1191" spans="4:17" s="39" customFormat="1" ht="12.75">
      <c r="D1191" s="37"/>
      <c r="I1191"/>
      <c r="J1191"/>
      <c r="K1191"/>
      <c r="L1191"/>
      <c r="M1191"/>
      <c r="N1191"/>
      <c r="O1191"/>
      <c r="P1191"/>
      <c r="Q1191"/>
    </row>
    <row r="1192" spans="4:17" s="39" customFormat="1" ht="12.75">
      <c r="D1192" s="37"/>
      <c r="I1192"/>
      <c r="J1192"/>
      <c r="K1192"/>
      <c r="L1192"/>
      <c r="M1192"/>
      <c r="N1192"/>
      <c r="O1192"/>
      <c r="P1192"/>
      <c r="Q1192"/>
    </row>
    <row r="1193" spans="4:17" s="39" customFormat="1" ht="12.75">
      <c r="D1193" s="37"/>
      <c r="I1193"/>
      <c r="J1193"/>
      <c r="K1193"/>
      <c r="L1193"/>
      <c r="M1193"/>
      <c r="N1193"/>
      <c r="O1193"/>
      <c r="P1193"/>
      <c r="Q1193"/>
    </row>
    <row r="1194" spans="4:17" s="39" customFormat="1" ht="12.75">
      <c r="D1194" s="37"/>
      <c r="I1194"/>
      <c r="J1194"/>
      <c r="K1194"/>
      <c r="L1194"/>
      <c r="M1194"/>
      <c r="N1194"/>
      <c r="O1194"/>
      <c r="P1194"/>
      <c r="Q1194"/>
    </row>
    <row r="1195" spans="4:17" s="39" customFormat="1" ht="12.75">
      <c r="D1195" s="37"/>
      <c r="I1195"/>
      <c r="J1195"/>
      <c r="K1195"/>
      <c r="L1195"/>
      <c r="M1195"/>
      <c r="N1195"/>
      <c r="O1195"/>
      <c r="P1195"/>
      <c r="Q1195"/>
    </row>
    <row r="1196" spans="4:17" s="39" customFormat="1" ht="12.75">
      <c r="D1196" s="37"/>
      <c r="I1196"/>
      <c r="J1196"/>
      <c r="K1196"/>
      <c r="L1196"/>
      <c r="M1196"/>
      <c r="N1196"/>
      <c r="O1196"/>
      <c r="P1196"/>
      <c r="Q1196"/>
    </row>
    <row r="1197" spans="4:17" s="39" customFormat="1" ht="12.75">
      <c r="D1197" s="37"/>
      <c r="I1197"/>
      <c r="J1197"/>
      <c r="K1197"/>
      <c r="L1197"/>
      <c r="M1197"/>
      <c r="N1197"/>
      <c r="O1197"/>
      <c r="P1197"/>
      <c r="Q1197"/>
    </row>
    <row r="1198" spans="4:17" s="39" customFormat="1" ht="12.75">
      <c r="D1198" s="37"/>
      <c r="I1198"/>
      <c r="J1198"/>
      <c r="K1198"/>
      <c r="L1198"/>
      <c r="M1198"/>
      <c r="N1198"/>
      <c r="O1198"/>
      <c r="P1198"/>
      <c r="Q1198"/>
    </row>
    <row r="1199" spans="4:17" s="39" customFormat="1" ht="12.75">
      <c r="D1199" s="37"/>
      <c r="I1199"/>
      <c r="J1199"/>
      <c r="K1199"/>
      <c r="L1199"/>
      <c r="M1199"/>
      <c r="N1199"/>
      <c r="O1199"/>
      <c r="P1199"/>
      <c r="Q1199"/>
    </row>
    <row r="1200" spans="4:17" s="39" customFormat="1" ht="12.75">
      <c r="D1200" s="37"/>
      <c r="I1200"/>
      <c r="J1200"/>
      <c r="K1200"/>
      <c r="L1200"/>
      <c r="M1200"/>
      <c r="N1200"/>
      <c r="O1200"/>
      <c r="P1200"/>
      <c r="Q1200"/>
    </row>
    <row r="1201" spans="4:17" s="39" customFormat="1" ht="12.75">
      <c r="D1201" s="37"/>
      <c r="I1201"/>
      <c r="J1201"/>
      <c r="K1201"/>
      <c r="L1201"/>
      <c r="M1201"/>
      <c r="N1201"/>
      <c r="O1201"/>
      <c r="P1201"/>
      <c r="Q1201"/>
    </row>
    <row r="1202" spans="4:17" s="39" customFormat="1" ht="12.75">
      <c r="D1202" s="37"/>
      <c r="I1202"/>
      <c r="J1202"/>
      <c r="K1202"/>
      <c r="L1202"/>
      <c r="M1202"/>
      <c r="N1202"/>
      <c r="O1202"/>
      <c r="P1202"/>
      <c r="Q1202"/>
    </row>
    <row r="1203" spans="4:17" s="39" customFormat="1" ht="12.75">
      <c r="D1203" s="37"/>
      <c r="I1203"/>
      <c r="J1203"/>
      <c r="K1203"/>
      <c r="L1203"/>
      <c r="M1203"/>
      <c r="N1203"/>
      <c r="O1203"/>
      <c r="P1203"/>
      <c r="Q1203"/>
    </row>
    <row r="1204" spans="4:17" s="39" customFormat="1" ht="12.75">
      <c r="D1204" s="37"/>
      <c r="I1204"/>
      <c r="J1204"/>
      <c r="K1204"/>
      <c r="L1204"/>
      <c r="M1204"/>
      <c r="N1204"/>
      <c r="O1204"/>
      <c r="P1204"/>
      <c r="Q1204"/>
    </row>
    <row r="1205" spans="4:17" s="39" customFormat="1" ht="12.75">
      <c r="D1205" s="37"/>
      <c r="I1205"/>
      <c r="J1205"/>
      <c r="K1205"/>
      <c r="L1205"/>
      <c r="M1205"/>
      <c r="N1205"/>
      <c r="O1205"/>
      <c r="P1205"/>
      <c r="Q1205"/>
    </row>
    <row r="1206" spans="4:17" s="39" customFormat="1" ht="12.75">
      <c r="D1206" s="37"/>
      <c r="I1206"/>
      <c r="J1206"/>
      <c r="K1206"/>
      <c r="L1206"/>
      <c r="M1206"/>
      <c r="N1206"/>
      <c r="O1206"/>
      <c r="P1206"/>
      <c r="Q1206"/>
    </row>
    <row r="1207" spans="4:17" s="39" customFormat="1" ht="12.75">
      <c r="D1207" s="37"/>
      <c r="I1207"/>
      <c r="J1207"/>
      <c r="K1207"/>
      <c r="L1207"/>
      <c r="M1207"/>
      <c r="N1207"/>
      <c r="O1207"/>
      <c r="P1207"/>
      <c r="Q1207"/>
    </row>
    <row r="1208" spans="4:17" s="39" customFormat="1" ht="12.75">
      <c r="D1208" s="37"/>
      <c r="I1208"/>
      <c r="J1208"/>
      <c r="K1208"/>
      <c r="L1208"/>
      <c r="M1208"/>
      <c r="N1208"/>
      <c r="O1208"/>
      <c r="P1208"/>
      <c r="Q1208"/>
    </row>
    <row r="1209" spans="4:17" s="39" customFormat="1" ht="12.75">
      <c r="D1209" s="37"/>
      <c r="I1209"/>
      <c r="J1209"/>
      <c r="K1209"/>
      <c r="L1209"/>
      <c r="M1209"/>
      <c r="N1209"/>
      <c r="O1209"/>
      <c r="P1209"/>
      <c r="Q1209"/>
    </row>
    <row r="1210" spans="4:17" s="39" customFormat="1" ht="12.75">
      <c r="D1210" s="37"/>
      <c r="I1210"/>
      <c r="J1210"/>
      <c r="K1210"/>
      <c r="L1210"/>
      <c r="M1210"/>
      <c r="N1210"/>
      <c r="O1210"/>
      <c r="P1210"/>
      <c r="Q1210"/>
    </row>
    <row r="1211" spans="4:17" s="39" customFormat="1" ht="12.75">
      <c r="D1211" s="37"/>
      <c r="I1211"/>
      <c r="J1211"/>
      <c r="K1211"/>
      <c r="L1211"/>
      <c r="M1211"/>
      <c r="N1211"/>
      <c r="O1211"/>
      <c r="P1211"/>
      <c r="Q1211"/>
    </row>
    <row r="1212" spans="4:17" s="39" customFormat="1" ht="12.75">
      <c r="D1212" s="37"/>
      <c r="I1212"/>
      <c r="J1212"/>
      <c r="K1212"/>
      <c r="L1212"/>
      <c r="M1212"/>
      <c r="N1212"/>
      <c r="O1212"/>
      <c r="P1212"/>
      <c r="Q1212"/>
    </row>
    <row r="1213" spans="4:17" s="39" customFormat="1" ht="12.75">
      <c r="D1213" s="37"/>
      <c r="I1213"/>
      <c r="J1213"/>
      <c r="K1213"/>
      <c r="L1213"/>
      <c r="M1213"/>
      <c r="N1213"/>
      <c r="O1213"/>
      <c r="P1213"/>
      <c r="Q1213"/>
    </row>
    <row r="1214" spans="4:17" s="39" customFormat="1" ht="12.75">
      <c r="D1214" s="37"/>
      <c r="I1214"/>
      <c r="J1214"/>
      <c r="K1214"/>
      <c r="L1214"/>
      <c r="M1214"/>
      <c r="N1214"/>
      <c r="O1214"/>
      <c r="P1214"/>
      <c r="Q1214"/>
    </row>
    <row r="1215" spans="4:17" s="39" customFormat="1" ht="12.75">
      <c r="D1215" s="37"/>
      <c r="I1215"/>
      <c r="J1215"/>
      <c r="K1215"/>
      <c r="L1215"/>
      <c r="M1215"/>
      <c r="N1215"/>
      <c r="O1215"/>
      <c r="P1215"/>
      <c r="Q1215"/>
    </row>
    <row r="1216" spans="4:17" s="39" customFormat="1" ht="12.75">
      <c r="D1216" s="37"/>
      <c r="I1216"/>
      <c r="J1216"/>
      <c r="K1216"/>
      <c r="L1216"/>
      <c r="M1216"/>
      <c r="N1216"/>
      <c r="O1216"/>
      <c r="P1216"/>
      <c r="Q1216"/>
    </row>
    <row r="1217" spans="4:17" s="39" customFormat="1" ht="12.75">
      <c r="D1217" s="37"/>
      <c r="I1217"/>
      <c r="J1217"/>
      <c r="K1217"/>
      <c r="L1217"/>
      <c r="M1217"/>
      <c r="N1217"/>
      <c r="O1217"/>
      <c r="P1217"/>
      <c r="Q1217"/>
    </row>
    <row r="1218" spans="4:17" s="39" customFormat="1" ht="12.75">
      <c r="D1218" s="37"/>
      <c r="I1218"/>
      <c r="J1218"/>
      <c r="K1218"/>
      <c r="L1218"/>
      <c r="M1218"/>
      <c r="N1218"/>
      <c r="O1218"/>
      <c r="P1218"/>
      <c r="Q1218"/>
    </row>
    <row r="1219" spans="4:17" s="39" customFormat="1" ht="12.75">
      <c r="D1219" s="37"/>
      <c r="I1219"/>
      <c r="J1219"/>
      <c r="K1219"/>
      <c r="L1219"/>
      <c r="M1219"/>
      <c r="N1219"/>
      <c r="O1219"/>
      <c r="P1219"/>
      <c r="Q1219"/>
    </row>
    <row r="1220" spans="4:17" s="39" customFormat="1" ht="12.75">
      <c r="D1220" s="37"/>
      <c r="I1220"/>
      <c r="J1220"/>
      <c r="K1220"/>
      <c r="L1220"/>
      <c r="M1220"/>
      <c r="N1220"/>
      <c r="O1220"/>
      <c r="P1220"/>
      <c r="Q1220"/>
    </row>
    <row r="1221" spans="4:17" s="39" customFormat="1" ht="12.75">
      <c r="D1221" s="37"/>
      <c r="I1221"/>
      <c r="J1221"/>
      <c r="K1221"/>
      <c r="L1221"/>
      <c r="M1221"/>
      <c r="N1221"/>
      <c r="O1221"/>
      <c r="P1221"/>
      <c r="Q1221"/>
    </row>
    <row r="1222" spans="4:17" s="39" customFormat="1" ht="12.75">
      <c r="D1222" s="37"/>
      <c r="I1222"/>
      <c r="J1222"/>
      <c r="K1222"/>
      <c r="L1222"/>
      <c r="M1222"/>
      <c r="N1222"/>
      <c r="O1222"/>
      <c r="P1222"/>
      <c r="Q1222"/>
    </row>
    <row r="1223" spans="4:17" s="39" customFormat="1" ht="12.75">
      <c r="D1223" s="37"/>
      <c r="I1223"/>
      <c r="J1223"/>
      <c r="K1223"/>
      <c r="L1223"/>
      <c r="M1223"/>
      <c r="N1223"/>
      <c r="O1223"/>
      <c r="P1223"/>
      <c r="Q1223"/>
    </row>
    <row r="1224" spans="4:17" s="39" customFormat="1" ht="12.75">
      <c r="D1224" s="37"/>
      <c r="I1224"/>
      <c r="J1224"/>
      <c r="K1224"/>
      <c r="L1224"/>
      <c r="M1224"/>
      <c r="N1224"/>
      <c r="O1224"/>
      <c r="P1224"/>
      <c r="Q1224"/>
    </row>
    <row r="1225" spans="4:17" s="39" customFormat="1" ht="12.75">
      <c r="D1225" s="37"/>
      <c r="I1225"/>
      <c r="J1225"/>
      <c r="K1225"/>
      <c r="L1225"/>
      <c r="M1225"/>
      <c r="N1225"/>
      <c r="O1225"/>
      <c r="P1225"/>
      <c r="Q1225"/>
    </row>
    <row r="1226" spans="4:17" s="39" customFormat="1" ht="12.75">
      <c r="D1226" s="37"/>
      <c r="I1226"/>
      <c r="J1226"/>
      <c r="K1226"/>
      <c r="L1226"/>
      <c r="M1226"/>
      <c r="N1226"/>
      <c r="O1226"/>
      <c r="P1226"/>
      <c r="Q1226"/>
    </row>
    <row r="1227" spans="4:17" s="39" customFormat="1" ht="12.75">
      <c r="D1227" s="37"/>
      <c r="I1227"/>
      <c r="J1227"/>
      <c r="K1227"/>
      <c r="L1227"/>
      <c r="M1227"/>
      <c r="N1227"/>
      <c r="O1227"/>
      <c r="P1227"/>
      <c r="Q1227"/>
    </row>
    <row r="1228" spans="4:17" s="39" customFormat="1" ht="12.75">
      <c r="D1228" s="37"/>
      <c r="I1228"/>
      <c r="J1228"/>
      <c r="K1228"/>
      <c r="L1228"/>
      <c r="M1228"/>
      <c r="N1228"/>
      <c r="O1228"/>
      <c r="P1228"/>
      <c r="Q1228"/>
    </row>
    <row r="1229" spans="4:17" s="39" customFormat="1" ht="12.75">
      <c r="D1229" s="37"/>
      <c r="I1229"/>
      <c r="J1229"/>
      <c r="K1229"/>
      <c r="L1229"/>
      <c r="M1229"/>
      <c r="N1229"/>
      <c r="O1229"/>
      <c r="P1229"/>
      <c r="Q1229"/>
    </row>
    <row r="1230" spans="4:17" s="39" customFormat="1" ht="12.75">
      <c r="D1230" s="37"/>
      <c r="I1230"/>
      <c r="J1230"/>
      <c r="K1230"/>
      <c r="L1230"/>
      <c r="M1230"/>
      <c r="N1230"/>
      <c r="O1230"/>
      <c r="P1230"/>
      <c r="Q1230"/>
    </row>
    <row r="1231" spans="4:17" s="39" customFormat="1" ht="12.75">
      <c r="D1231" s="37"/>
      <c r="I1231"/>
      <c r="J1231"/>
      <c r="K1231"/>
      <c r="L1231"/>
      <c r="M1231"/>
      <c r="N1231"/>
      <c r="O1231"/>
      <c r="P1231"/>
      <c r="Q1231"/>
    </row>
    <row r="1232" spans="4:17" s="39" customFormat="1" ht="12.75">
      <c r="D1232" s="37"/>
      <c r="I1232"/>
      <c r="J1232"/>
      <c r="K1232"/>
      <c r="L1232"/>
      <c r="M1232"/>
      <c r="N1232"/>
      <c r="O1232"/>
      <c r="P1232"/>
      <c r="Q1232"/>
    </row>
    <row r="1233" spans="4:17" s="39" customFormat="1" ht="12.75">
      <c r="D1233" s="37"/>
      <c r="I1233"/>
      <c r="J1233"/>
      <c r="K1233"/>
      <c r="L1233"/>
      <c r="M1233"/>
      <c r="N1233"/>
      <c r="O1233"/>
      <c r="P1233"/>
      <c r="Q1233"/>
    </row>
    <row r="1234" spans="4:17" s="39" customFormat="1" ht="12.75">
      <c r="D1234" s="37"/>
      <c r="I1234"/>
      <c r="J1234"/>
      <c r="K1234"/>
      <c r="L1234"/>
      <c r="M1234"/>
      <c r="N1234"/>
      <c r="O1234"/>
      <c r="P1234"/>
      <c r="Q1234"/>
    </row>
    <row r="1235" spans="4:17" s="39" customFormat="1" ht="12.75">
      <c r="D1235" s="37"/>
      <c r="I1235"/>
      <c r="J1235"/>
      <c r="K1235"/>
      <c r="L1235"/>
      <c r="M1235"/>
      <c r="N1235"/>
      <c r="O1235"/>
      <c r="P1235"/>
      <c r="Q1235"/>
    </row>
    <row r="1236" spans="4:17" s="39" customFormat="1" ht="12.75">
      <c r="D1236" s="37"/>
      <c r="I1236"/>
      <c r="J1236"/>
      <c r="K1236"/>
      <c r="L1236"/>
      <c r="M1236"/>
      <c r="N1236"/>
      <c r="O1236"/>
      <c r="P1236"/>
      <c r="Q1236"/>
    </row>
    <row r="1237" spans="4:17" s="39" customFormat="1" ht="12.75">
      <c r="D1237" s="37"/>
      <c r="I1237"/>
      <c r="J1237"/>
      <c r="K1237"/>
      <c r="L1237"/>
      <c r="M1237"/>
      <c r="N1237"/>
      <c r="O1237"/>
      <c r="P1237"/>
      <c r="Q1237"/>
    </row>
    <row r="1238" spans="4:17" s="39" customFormat="1" ht="12.75">
      <c r="D1238" s="37"/>
      <c r="I1238"/>
      <c r="J1238"/>
      <c r="K1238"/>
      <c r="L1238"/>
      <c r="M1238"/>
      <c r="N1238"/>
      <c r="O1238"/>
      <c r="P1238"/>
      <c r="Q1238"/>
    </row>
    <row r="1239" spans="4:17" s="39" customFormat="1" ht="12.75">
      <c r="D1239" s="37"/>
      <c r="I1239"/>
      <c r="J1239"/>
      <c r="K1239"/>
      <c r="L1239"/>
      <c r="M1239"/>
      <c r="N1239"/>
      <c r="O1239"/>
      <c r="P1239"/>
      <c r="Q1239"/>
    </row>
    <row r="1240" spans="4:17" s="39" customFormat="1" ht="12.75">
      <c r="D1240" s="37"/>
      <c r="I1240"/>
      <c r="J1240"/>
      <c r="K1240"/>
      <c r="L1240"/>
      <c r="M1240"/>
      <c r="N1240"/>
      <c r="O1240"/>
      <c r="P1240"/>
      <c r="Q1240"/>
    </row>
    <row r="1241" spans="4:17" s="39" customFormat="1" ht="12.75">
      <c r="D1241" s="37"/>
      <c r="I1241"/>
      <c r="J1241"/>
      <c r="K1241"/>
      <c r="L1241"/>
      <c r="M1241"/>
      <c r="N1241"/>
      <c r="O1241"/>
      <c r="P1241"/>
      <c r="Q1241"/>
    </row>
    <row r="1242" spans="4:17" s="39" customFormat="1" ht="12.75">
      <c r="D1242" s="37"/>
      <c r="I1242"/>
      <c r="J1242"/>
      <c r="K1242"/>
      <c r="L1242"/>
      <c r="M1242"/>
      <c r="N1242"/>
      <c r="O1242"/>
      <c r="P1242"/>
      <c r="Q1242"/>
    </row>
    <row r="1243" spans="4:17" s="39" customFormat="1" ht="12.75">
      <c r="D1243" s="37"/>
      <c r="I1243"/>
      <c r="J1243"/>
      <c r="K1243"/>
      <c r="L1243"/>
      <c r="M1243"/>
      <c r="N1243"/>
      <c r="O1243"/>
      <c r="P1243"/>
      <c r="Q1243"/>
    </row>
    <row r="1244" spans="4:17" s="39" customFormat="1" ht="12.75">
      <c r="D1244" s="37"/>
      <c r="I1244"/>
      <c r="J1244"/>
      <c r="K1244"/>
      <c r="L1244"/>
      <c r="M1244"/>
      <c r="N1244"/>
      <c r="O1244"/>
      <c r="P1244"/>
      <c r="Q1244"/>
    </row>
    <row r="1245" spans="4:17" s="39" customFormat="1" ht="12.75">
      <c r="D1245" s="37"/>
      <c r="I1245"/>
      <c r="J1245"/>
      <c r="K1245"/>
      <c r="L1245"/>
      <c r="M1245"/>
      <c r="N1245"/>
      <c r="O1245"/>
      <c r="P1245"/>
      <c r="Q1245"/>
    </row>
    <row r="1246" spans="4:17" s="39" customFormat="1" ht="12.75">
      <c r="D1246" s="37"/>
      <c r="I1246"/>
      <c r="J1246"/>
      <c r="K1246"/>
      <c r="L1246"/>
      <c r="M1246"/>
      <c r="N1246"/>
      <c r="O1246"/>
      <c r="P1246"/>
      <c r="Q1246"/>
    </row>
    <row r="1247" spans="4:17" s="39" customFormat="1" ht="12.75">
      <c r="D1247" s="37"/>
      <c r="I1247"/>
      <c r="J1247"/>
      <c r="K1247"/>
      <c r="L1247"/>
      <c r="M1247"/>
      <c r="N1247"/>
      <c r="O1247"/>
      <c r="P1247"/>
      <c r="Q1247"/>
    </row>
    <row r="1248" spans="4:17" s="39" customFormat="1" ht="12.75">
      <c r="D1248" s="37"/>
      <c r="I1248"/>
      <c r="J1248"/>
      <c r="K1248"/>
      <c r="L1248"/>
      <c r="M1248"/>
      <c r="N1248"/>
      <c r="O1248"/>
      <c r="P1248"/>
      <c r="Q1248"/>
    </row>
    <row r="1249" spans="4:17" s="39" customFormat="1" ht="12.75">
      <c r="D1249" s="37"/>
      <c r="I1249"/>
      <c r="J1249"/>
      <c r="K1249"/>
      <c r="L1249"/>
      <c r="M1249"/>
      <c r="N1249"/>
      <c r="O1249"/>
      <c r="P1249"/>
      <c r="Q1249"/>
    </row>
    <row r="1250" spans="4:17" s="39" customFormat="1" ht="12.75">
      <c r="D1250" s="37"/>
      <c r="I1250"/>
      <c r="J1250"/>
      <c r="K1250"/>
      <c r="L1250"/>
      <c r="M1250"/>
      <c r="N1250"/>
      <c r="O1250"/>
      <c r="P1250"/>
      <c r="Q1250"/>
    </row>
    <row r="1251" spans="4:17" s="39" customFormat="1" ht="12.75">
      <c r="D1251" s="37"/>
      <c r="I1251"/>
      <c r="J1251"/>
      <c r="K1251"/>
      <c r="L1251"/>
      <c r="M1251"/>
      <c r="N1251"/>
      <c r="O1251"/>
      <c r="P1251"/>
      <c r="Q1251"/>
    </row>
    <row r="1252" spans="4:17" s="39" customFormat="1" ht="12.75">
      <c r="D1252" s="37"/>
      <c r="I1252"/>
      <c r="J1252"/>
      <c r="K1252"/>
      <c r="L1252"/>
      <c r="M1252"/>
      <c r="N1252"/>
      <c r="O1252"/>
      <c r="P1252"/>
      <c r="Q1252"/>
    </row>
    <row r="1253" spans="4:17" s="39" customFormat="1" ht="12.75">
      <c r="D1253" s="37"/>
      <c r="I1253"/>
      <c r="J1253"/>
      <c r="K1253"/>
      <c r="L1253"/>
      <c r="M1253"/>
      <c r="N1253"/>
      <c r="O1253"/>
      <c r="P1253"/>
      <c r="Q1253"/>
    </row>
    <row r="1254" spans="4:17" s="39" customFormat="1" ht="12.75">
      <c r="D1254" s="37"/>
      <c r="I1254"/>
      <c r="J1254"/>
      <c r="K1254"/>
      <c r="L1254"/>
      <c r="M1254"/>
      <c r="N1254"/>
      <c r="O1254"/>
      <c r="P1254"/>
      <c r="Q1254"/>
    </row>
    <row r="1255" spans="4:17" s="39" customFormat="1" ht="12.75">
      <c r="D1255" s="37"/>
      <c r="I1255"/>
      <c r="J1255"/>
      <c r="K1255"/>
      <c r="L1255"/>
      <c r="M1255"/>
      <c r="N1255"/>
      <c r="O1255"/>
      <c r="P1255"/>
      <c r="Q1255"/>
    </row>
    <row r="1256" spans="4:17" s="39" customFormat="1" ht="12.75">
      <c r="D1256" s="37"/>
      <c r="I1256"/>
      <c r="J1256"/>
      <c r="K1256"/>
      <c r="L1256"/>
      <c r="M1256"/>
      <c r="N1256"/>
      <c r="O1256"/>
      <c r="P1256"/>
      <c r="Q1256"/>
    </row>
    <row r="1257" spans="4:17" s="39" customFormat="1" ht="12.75">
      <c r="D1257" s="37"/>
      <c r="I1257"/>
      <c r="J1257"/>
      <c r="K1257"/>
      <c r="L1257"/>
      <c r="M1257"/>
      <c r="N1257"/>
      <c r="O1257"/>
      <c r="P1257"/>
      <c r="Q1257"/>
    </row>
    <row r="1258" spans="4:17" s="39" customFormat="1" ht="12.75">
      <c r="D1258" s="37"/>
      <c r="I1258"/>
      <c r="J1258"/>
      <c r="K1258"/>
      <c r="L1258"/>
      <c r="M1258"/>
      <c r="N1258"/>
      <c r="O1258"/>
      <c r="P1258"/>
      <c r="Q1258"/>
    </row>
    <row r="1259" spans="4:17" s="39" customFormat="1" ht="12.75">
      <c r="D1259" s="37"/>
      <c r="I1259"/>
      <c r="J1259"/>
      <c r="K1259"/>
      <c r="L1259"/>
      <c r="M1259"/>
      <c r="N1259"/>
      <c r="O1259"/>
      <c r="P1259"/>
      <c r="Q1259"/>
    </row>
    <row r="1260" spans="4:17" s="39" customFormat="1" ht="12.75">
      <c r="D1260" s="37"/>
      <c r="I1260"/>
      <c r="J1260"/>
      <c r="K1260"/>
      <c r="L1260"/>
      <c r="M1260"/>
      <c r="N1260"/>
      <c r="O1260"/>
      <c r="P1260"/>
      <c r="Q1260"/>
    </row>
    <row r="1261" spans="4:17" s="39" customFormat="1" ht="12.75">
      <c r="D1261" s="37"/>
      <c r="I1261"/>
      <c r="J1261"/>
      <c r="K1261"/>
      <c r="L1261"/>
      <c r="M1261"/>
      <c r="N1261"/>
      <c r="O1261"/>
      <c r="P1261"/>
      <c r="Q1261"/>
    </row>
    <row r="1262" spans="4:17" s="39" customFormat="1" ht="12.75">
      <c r="D1262" s="37"/>
      <c r="I1262"/>
      <c r="J1262"/>
      <c r="K1262"/>
      <c r="L1262"/>
      <c r="M1262"/>
      <c r="N1262"/>
      <c r="O1262"/>
      <c r="P1262"/>
      <c r="Q1262"/>
    </row>
    <row r="1263" spans="4:17" s="39" customFormat="1" ht="12.75">
      <c r="D1263" s="37"/>
      <c r="I1263"/>
      <c r="J1263"/>
      <c r="K1263"/>
      <c r="L1263"/>
      <c r="M1263"/>
      <c r="N1263"/>
      <c r="O1263"/>
      <c r="P1263"/>
      <c r="Q1263"/>
    </row>
    <row r="1264" spans="4:17" s="39" customFormat="1" ht="12.75">
      <c r="D1264" s="37"/>
      <c r="I1264"/>
      <c r="J1264"/>
      <c r="K1264"/>
      <c r="L1264"/>
      <c r="M1264"/>
      <c r="N1264"/>
      <c r="O1264"/>
      <c r="P1264"/>
      <c r="Q1264"/>
    </row>
    <row r="1265" spans="4:17" s="39" customFormat="1" ht="12.75">
      <c r="D1265" s="37"/>
      <c r="I1265"/>
      <c r="J1265"/>
      <c r="K1265"/>
      <c r="L1265"/>
      <c r="M1265"/>
      <c r="N1265"/>
      <c r="O1265"/>
      <c r="P1265"/>
      <c r="Q1265"/>
    </row>
    <row r="1266" spans="4:17" s="39" customFormat="1" ht="12.75">
      <c r="D1266" s="37"/>
      <c r="I1266"/>
      <c r="J1266"/>
      <c r="K1266"/>
      <c r="L1266"/>
      <c r="M1266"/>
      <c r="N1266"/>
      <c r="O1266"/>
      <c r="P1266"/>
      <c r="Q1266"/>
    </row>
    <row r="1267" spans="4:17" s="39" customFormat="1" ht="12.75">
      <c r="D1267" s="37"/>
      <c r="I1267"/>
      <c r="J1267"/>
      <c r="K1267"/>
      <c r="L1267"/>
      <c r="M1267"/>
      <c r="N1267"/>
      <c r="O1267"/>
      <c r="P1267"/>
      <c r="Q1267"/>
    </row>
    <row r="1268" spans="4:17" s="39" customFormat="1" ht="12.75">
      <c r="D1268" s="37"/>
      <c r="I1268"/>
      <c r="J1268"/>
      <c r="K1268"/>
      <c r="L1268"/>
      <c r="M1268"/>
      <c r="N1268"/>
      <c r="O1268"/>
      <c r="P1268"/>
      <c r="Q1268"/>
    </row>
    <row r="1269" spans="4:17" s="39" customFormat="1" ht="12.75">
      <c r="D1269" s="37"/>
      <c r="I1269"/>
      <c r="J1269"/>
      <c r="K1269"/>
      <c r="L1269"/>
      <c r="M1269"/>
      <c r="N1269"/>
      <c r="O1269"/>
      <c r="P1269"/>
      <c r="Q1269"/>
    </row>
    <row r="1270" spans="4:17" s="39" customFormat="1" ht="12.75">
      <c r="D1270" s="37"/>
      <c r="I1270"/>
      <c r="J1270"/>
      <c r="K1270"/>
      <c r="L1270"/>
      <c r="M1270"/>
      <c r="N1270"/>
      <c r="O1270"/>
      <c r="P1270"/>
      <c r="Q1270"/>
    </row>
    <row r="1271" spans="4:17" s="39" customFormat="1" ht="12.75">
      <c r="D1271" s="37"/>
      <c r="I1271"/>
      <c r="J1271"/>
      <c r="K1271"/>
      <c r="L1271"/>
      <c r="M1271"/>
      <c r="N1271"/>
      <c r="O1271"/>
      <c r="P1271"/>
      <c r="Q1271"/>
    </row>
    <row r="1272" spans="4:17" s="39" customFormat="1" ht="12.75">
      <c r="D1272" s="37"/>
      <c r="I1272"/>
      <c r="J1272"/>
      <c r="K1272"/>
      <c r="L1272"/>
      <c r="M1272"/>
      <c r="N1272"/>
      <c r="O1272"/>
      <c r="P1272"/>
      <c r="Q1272"/>
    </row>
    <row r="1273" spans="4:17" s="39" customFormat="1" ht="12.75">
      <c r="D1273" s="37"/>
      <c r="I1273"/>
      <c r="J1273"/>
      <c r="K1273"/>
      <c r="L1273"/>
      <c r="M1273"/>
      <c r="N1273"/>
      <c r="O1273"/>
      <c r="P1273"/>
      <c r="Q1273"/>
    </row>
    <row r="1274" spans="4:17" s="39" customFormat="1" ht="12.75">
      <c r="D1274" s="37"/>
      <c r="I1274"/>
      <c r="J1274"/>
      <c r="K1274"/>
      <c r="L1274"/>
      <c r="M1274"/>
      <c r="N1274"/>
      <c r="O1274"/>
      <c r="P1274"/>
      <c r="Q1274"/>
    </row>
    <row r="1275" spans="4:17" s="39" customFormat="1" ht="12.75">
      <c r="D1275" s="37"/>
      <c r="I1275"/>
      <c r="J1275"/>
      <c r="K1275"/>
      <c r="L1275"/>
      <c r="M1275"/>
      <c r="N1275"/>
      <c r="O1275"/>
      <c r="P1275"/>
      <c r="Q1275"/>
    </row>
    <row r="1276" spans="4:17" s="39" customFormat="1" ht="12.75">
      <c r="D1276" s="37"/>
      <c r="I1276"/>
      <c r="J1276"/>
      <c r="K1276"/>
      <c r="L1276"/>
      <c r="M1276"/>
      <c r="N1276"/>
      <c r="O1276"/>
      <c r="P1276"/>
      <c r="Q1276"/>
    </row>
    <row r="1277" spans="4:17" s="39" customFormat="1" ht="12.75">
      <c r="D1277" s="37"/>
      <c r="I1277"/>
      <c r="J1277"/>
      <c r="K1277"/>
      <c r="L1277"/>
      <c r="M1277"/>
      <c r="N1277"/>
      <c r="O1277"/>
      <c r="P1277"/>
      <c r="Q1277"/>
    </row>
    <row r="1278" spans="4:17" s="39" customFormat="1" ht="12.75">
      <c r="D1278" s="37"/>
      <c r="I1278"/>
      <c r="J1278"/>
      <c r="K1278"/>
      <c r="L1278"/>
      <c r="M1278"/>
      <c r="N1278"/>
      <c r="O1278"/>
      <c r="P1278"/>
      <c r="Q1278"/>
    </row>
    <row r="1279" spans="4:17" s="39" customFormat="1" ht="12.75">
      <c r="D1279" s="37"/>
      <c r="I1279"/>
      <c r="J1279"/>
      <c r="K1279"/>
      <c r="L1279"/>
      <c r="M1279"/>
      <c r="N1279"/>
      <c r="O1279"/>
      <c r="P1279"/>
      <c r="Q1279"/>
    </row>
    <row r="1280" spans="4:17" s="39" customFormat="1" ht="12.75">
      <c r="D1280" s="37"/>
      <c r="I1280"/>
      <c r="J1280"/>
      <c r="K1280"/>
      <c r="L1280"/>
      <c r="M1280"/>
      <c r="N1280"/>
      <c r="O1280"/>
      <c r="P1280"/>
      <c r="Q1280"/>
    </row>
    <row r="1281" spans="4:17" s="39" customFormat="1" ht="12.75">
      <c r="D1281" s="37"/>
      <c r="I1281"/>
      <c r="J1281"/>
      <c r="K1281"/>
      <c r="L1281"/>
      <c r="M1281"/>
      <c r="N1281"/>
      <c r="O1281"/>
      <c r="P1281"/>
      <c r="Q1281"/>
    </row>
    <row r="1282" spans="4:17" s="39" customFormat="1" ht="12.75">
      <c r="D1282" s="37"/>
      <c r="I1282"/>
      <c r="J1282"/>
      <c r="K1282"/>
      <c r="L1282"/>
      <c r="M1282"/>
      <c r="N1282"/>
      <c r="O1282"/>
      <c r="P1282"/>
      <c r="Q1282"/>
    </row>
    <row r="1283" spans="4:17" s="39" customFormat="1" ht="12.75">
      <c r="D1283" s="37"/>
      <c r="I1283"/>
      <c r="J1283"/>
      <c r="K1283"/>
      <c r="L1283"/>
      <c r="M1283"/>
      <c r="N1283"/>
      <c r="O1283"/>
      <c r="P1283"/>
      <c r="Q1283"/>
    </row>
    <row r="1284" spans="4:17" s="39" customFormat="1" ht="12.75">
      <c r="D1284" s="37"/>
      <c r="I1284"/>
      <c r="J1284"/>
      <c r="K1284"/>
      <c r="L1284"/>
      <c r="M1284"/>
      <c r="N1284"/>
      <c r="O1284"/>
      <c r="P1284"/>
      <c r="Q1284"/>
    </row>
    <row r="1285" spans="4:17" s="39" customFormat="1" ht="12.75">
      <c r="D1285" s="37"/>
      <c r="I1285"/>
      <c r="J1285"/>
      <c r="K1285"/>
      <c r="L1285"/>
      <c r="M1285"/>
      <c r="N1285"/>
      <c r="O1285"/>
      <c r="P1285"/>
      <c r="Q1285"/>
    </row>
    <row r="1286" spans="4:17" s="39" customFormat="1" ht="12.75">
      <c r="D1286" s="37"/>
      <c r="I1286"/>
      <c r="J1286"/>
      <c r="K1286"/>
      <c r="L1286"/>
      <c r="M1286"/>
      <c r="N1286"/>
      <c r="O1286"/>
      <c r="P1286"/>
      <c r="Q1286"/>
    </row>
    <row r="1287" spans="4:17" s="39" customFormat="1" ht="12.75">
      <c r="D1287" s="37"/>
      <c r="I1287"/>
      <c r="J1287"/>
      <c r="K1287"/>
      <c r="L1287"/>
      <c r="M1287"/>
      <c r="N1287"/>
      <c r="O1287"/>
      <c r="P1287"/>
      <c r="Q1287"/>
    </row>
    <row r="1288" spans="4:17" s="39" customFormat="1" ht="12.75">
      <c r="D1288" s="37"/>
      <c r="I1288"/>
      <c r="J1288"/>
      <c r="K1288"/>
      <c r="L1288"/>
      <c r="M1288"/>
      <c r="N1288"/>
      <c r="O1288"/>
      <c r="P1288"/>
      <c r="Q1288"/>
    </row>
    <row r="1289" spans="4:17" s="39" customFormat="1" ht="12.75">
      <c r="D1289" s="37"/>
      <c r="I1289"/>
      <c r="J1289"/>
      <c r="K1289"/>
      <c r="L1289"/>
      <c r="M1289"/>
      <c r="N1289"/>
      <c r="O1289"/>
      <c r="P1289"/>
      <c r="Q1289"/>
    </row>
    <row r="1290" spans="4:17" s="39" customFormat="1" ht="12.75">
      <c r="D1290" s="37"/>
      <c r="I1290"/>
      <c r="J1290"/>
      <c r="K1290"/>
      <c r="L1290"/>
      <c r="M1290"/>
      <c r="N1290"/>
      <c r="O1290"/>
      <c r="P1290"/>
      <c r="Q1290"/>
    </row>
    <row r="1291" spans="4:17" s="39" customFormat="1" ht="12.75">
      <c r="D1291" s="37"/>
      <c r="I1291"/>
      <c r="J1291"/>
      <c r="K1291"/>
      <c r="L1291"/>
      <c r="M1291"/>
      <c r="N1291"/>
      <c r="O1291"/>
      <c r="P1291"/>
      <c r="Q1291"/>
    </row>
    <row r="1292" spans="4:17" s="39" customFormat="1" ht="12.75">
      <c r="D1292" s="37"/>
      <c r="I1292"/>
      <c r="J1292"/>
      <c r="K1292"/>
      <c r="L1292"/>
      <c r="M1292"/>
      <c r="N1292"/>
      <c r="O1292"/>
      <c r="P1292"/>
      <c r="Q1292"/>
    </row>
    <row r="1293" spans="4:17" s="39" customFormat="1" ht="12.75">
      <c r="D1293" s="37"/>
      <c r="I1293"/>
      <c r="J1293"/>
      <c r="K1293"/>
      <c r="L1293"/>
      <c r="M1293"/>
      <c r="N1293"/>
      <c r="O1293"/>
      <c r="P1293"/>
      <c r="Q1293"/>
    </row>
    <row r="1294" spans="4:17" s="39" customFormat="1" ht="12.75">
      <c r="D1294" s="37"/>
      <c r="I1294"/>
      <c r="J1294"/>
      <c r="K1294"/>
      <c r="L1294"/>
      <c r="M1294"/>
      <c r="N1294"/>
      <c r="O1294"/>
      <c r="P1294"/>
      <c r="Q1294"/>
    </row>
    <row r="1295" spans="4:17" s="39" customFormat="1" ht="12.75">
      <c r="D1295" s="37"/>
      <c r="I1295"/>
      <c r="J1295"/>
      <c r="K1295"/>
      <c r="L1295"/>
      <c r="M1295"/>
      <c r="N1295"/>
      <c r="O1295"/>
      <c r="P1295"/>
      <c r="Q1295"/>
    </row>
    <row r="1296" spans="4:17" s="39" customFormat="1" ht="12.75">
      <c r="D1296" s="37"/>
      <c r="I1296"/>
      <c r="J1296"/>
      <c r="K1296"/>
      <c r="L1296"/>
      <c r="M1296"/>
      <c r="N1296"/>
      <c r="O1296"/>
      <c r="P1296"/>
      <c r="Q1296"/>
    </row>
    <row r="1297" spans="4:17" s="39" customFormat="1" ht="12.75">
      <c r="D1297" s="37"/>
      <c r="I1297"/>
      <c r="J1297"/>
      <c r="K1297"/>
      <c r="L1297"/>
      <c r="M1297"/>
      <c r="N1297"/>
      <c r="O1297"/>
      <c r="P1297"/>
      <c r="Q1297"/>
    </row>
    <row r="1298" spans="4:17" s="39" customFormat="1" ht="12.75">
      <c r="D1298" s="37"/>
      <c r="I1298"/>
      <c r="J1298"/>
      <c r="K1298"/>
      <c r="L1298"/>
      <c r="M1298"/>
      <c r="N1298"/>
      <c r="O1298"/>
      <c r="P1298"/>
      <c r="Q1298"/>
    </row>
    <row r="1299" spans="4:17" s="39" customFormat="1" ht="12.75">
      <c r="D1299" s="37"/>
      <c r="I1299"/>
      <c r="J1299"/>
      <c r="K1299"/>
      <c r="L1299"/>
      <c r="M1299"/>
      <c r="N1299"/>
      <c r="O1299"/>
      <c r="P1299"/>
      <c r="Q1299"/>
    </row>
    <row r="1300" spans="4:17" s="39" customFormat="1" ht="12.75">
      <c r="D1300" s="37"/>
      <c r="I1300"/>
      <c r="J1300"/>
      <c r="K1300"/>
      <c r="L1300"/>
      <c r="M1300"/>
      <c r="N1300"/>
      <c r="O1300"/>
      <c r="P1300"/>
      <c r="Q1300"/>
    </row>
    <row r="1301" spans="4:17" s="39" customFormat="1" ht="12.75">
      <c r="D1301" s="37"/>
      <c r="I1301"/>
      <c r="J1301"/>
      <c r="K1301"/>
      <c r="L1301"/>
      <c r="M1301"/>
      <c r="N1301"/>
      <c r="O1301"/>
      <c r="P1301"/>
      <c r="Q1301"/>
    </row>
    <row r="1302" spans="4:17" s="39" customFormat="1" ht="12.75">
      <c r="D1302" s="37"/>
      <c r="I1302"/>
      <c r="J1302"/>
      <c r="K1302"/>
      <c r="L1302"/>
      <c r="M1302"/>
      <c r="N1302"/>
      <c r="O1302"/>
      <c r="P1302"/>
      <c r="Q1302"/>
    </row>
    <row r="1303" spans="4:17" s="39" customFormat="1" ht="12.75">
      <c r="D1303" s="37"/>
      <c r="I1303"/>
      <c r="J1303"/>
      <c r="K1303"/>
      <c r="L1303"/>
      <c r="M1303"/>
      <c r="N1303"/>
      <c r="O1303"/>
      <c r="P1303"/>
      <c r="Q1303"/>
    </row>
    <row r="1304" spans="4:17" s="39" customFormat="1" ht="12.75">
      <c r="D1304" s="37"/>
      <c r="I1304"/>
      <c r="J1304"/>
      <c r="K1304"/>
      <c r="L1304"/>
      <c r="M1304"/>
      <c r="N1304"/>
      <c r="O1304"/>
      <c r="P1304"/>
      <c r="Q1304"/>
    </row>
    <row r="1305" spans="4:17" s="39" customFormat="1" ht="12.75">
      <c r="D1305" s="37"/>
      <c r="I1305"/>
      <c r="J1305"/>
      <c r="K1305"/>
      <c r="L1305"/>
      <c r="M1305"/>
      <c r="N1305"/>
      <c r="O1305"/>
      <c r="P1305"/>
      <c r="Q1305"/>
    </row>
    <row r="1306" spans="4:17" s="39" customFormat="1" ht="12.75">
      <c r="D1306" s="37"/>
      <c r="I1306"/>
      <c r="J1306"/>
      <c r="K1306"/>
      <c r="L1306"/>
      <c r="M1306"/>
      <c r="N1306"/>
      <c r="O1306"/>
      <c r="P1306"/>
      <c r="Q1306"/>
    </row>
    <row r="1307" spans="4:17" s="39" customFormat="1" ht="12.75">
      <c r="D1307" s="37"/>
      <c r="I1307"/>
      <c r="J1307"/>
      <c r="K1307"/>
      <c r="L1307"/>
      <c r="M1307"/>
      <c r="N1307"/>
      <c r="O1307"/>
      <c r="P1307"/>
      <c r="Q1307"/>
    </row>
    <row r="1308" spans="4:17" s="39" customFormat="1" ht="12.75">
      <c r="D1308" s="37"/>
      <c r="I1308"/>
      <c r="J1308"/>
      <c r="K1308"/>
      <c r="L1308"/>
      <c r="M1308"/>
      <c r="N1308"/>
      <c r="O1308"/>
      <c r="P1308"/>
      <c r="Q1308"/>
    </row>
    <row r="1309" spans="4:17" s="39" customFormat="1" ht="12.75">
      <c r="D1309" s="37"/>
      <c r="I1309"/>
      <c r="J1309"/>
      <c r="K1309"/>
      <c r="L1309"/>
      <c r="M1309"/>
      <c r="N1309"/>
      <c r="O1309"/>
      <c r="P1309"/>
      <c r="Q1309"/>
    </row>
    <row r="1310" spans="4:17" s="39" customFormat="1" ht="12.75">
      <c r="D1310" s="37"/>
      <c r="I1310"/>
      <c r="J1310"/>
      <c r="K1310"/>
      <c r="L1310"/>
      <c r="M1310"/>
      <c r="N1310"/>
      <c r="O1310"/>
      <c r="P1310"/>
      <c r="Q1310"/>
    </row>
    <row r="1311" spans="4:17" s="39" customFormat="1" ht="12.75">
      <c r="D1311" s="37"/>
      <c r="I1311"/>
      <c r="J1311"/>
      <c r="K1311"/>
      <c r="L1311"/>
      <c r="M1311"/>
      <c r="N1311"/>
      <c r="O1311"/>
      <c r="P1311"/>
      <c r="Q1311"/>
    </row>
    <row r="1312" spans="4:17" s="39" customFormat="1" ht="12.75">
      <c r="D1312" s="37"/>
      <c r="I1312"/>
      <c r="J1312"/>
      <c r="K1312"/>
      <c r="L1312"/>
      <c r="M1312"/>
      <c r="N1312"/>
      <c r="O1312"/>
      <c r="P1312"/>
      <c r="Q1312"/>
    </row>
    <row r="1313" spans="4:17" s="39" customFormat="1" ht="12.75">
      <c r="D1313" s="37"/>
      <c r="I1313"/>
      <c r="J1313"/>
      <c r="K1313"/>
      <c r="L1313"/>
      <c r="M1313"/>
      <c r="N1313"/>
      <c r="O1313"/>
      <c r="P1313"/>
      <c r="Q1313"/>
    </row>
    <row r="1314" spans="4:17" s="39" customFormat="1" ht="12.75">
      <c r="D1314" s="37"/>
      <c r="I1314"/>
      <c r="J1314"/>
      <c r="K1314"/>
      <c r="L1314"/>
      <c r="M1314"/>
      <c r="N1314"/>
      <c r="O1314"/>
      <c r="P1314"/>
      <c r="Q1314"/>
    </row>
    <row r="1315" spans="4:17" s="39" customFormat="1" ht="12.75">
      <c r="D1315" s="37"/>
      <c r="I1315"/>
      <c r="J1315"/>
      <c r="K1315"/>
      <c r="L1315"/>
      <c r="M1315"/>
      <c r="N1315"/>
      <c r="O1315"/>
      <c r="P1315"/>
      <c r="Q1315"/>
    </row>
    <row r="1316" spans="4:17" s="39" customFormat="1" ht="12.75">
      <c r="D1316" s="37"/>
      <c r="I1316"/>
      <c r="J1316"/>
      <c r="K1316"/>
      <c r="L1316"/>
      <c r="M1316"/>
      <c r="N1316"/>
      <c r="O1316"/>
      <c r="P1316"/>
      <c r="Q1316"/>
    </row>
    <row r="1317" spans="4:17" s="39" customFormat="1" ht="12.75">
      <c r="D1317" s="37"/>
      <c r="I1317"/>
      <c r="J1317"/>
      <c r="K1317"/>
      <c r="L1317"/>
      <c r="M1317"/>
      <c r="N1317"/>
      <c r="O1317"/>
      <c r="P1317"/>
      <c r="Q1317"/>
    </row>
    <row r="1318" spans="4:17" s="39" customFormat="1" ht="12.75">
      <c r="D1318" s="37"/>
      <c r="I1318"/>
      <c r="J1318"/>
      <c r="K1318"/>
      <c r="L1318"/>
      <c r="M1318"/>
      <c r="N1318"/>
      <c r="O1318"/>
      <c r="P1318"/>
      <c r="Q1318"/>
    </row>
    <row r="1319" spans="4:17" s="39" customFormat="1" ht="12.75">
      <c r="D1319" s="37"/>
      <c r="I1319"/>
      <c r="J1319"/>
      <c r="K1319"/>
      <c r="L1319"/>
      <c r="M1319"/>
      <c r="N1319"/>
      <c r="O1319"/>
      <c r="P1319"/>
      <c r="Q1319"/>
    </row>
    <row r="1320" spans="4:17" s="39" customFormat="1" ht="12.75">
      <c r="D1320" s="37"/>
      <c r="I1320"/>
      <c r="J1320"/>
      <c r="K1320"/>
      <c r="L1320"/>
      <c r="M1320"/>
      <c r="N1320"/>
      <c r="O1320"/>
      <c r="P1320"/>
      <c r="Q1320"/>
    </row>
    <row r="1321" spans="4:17" s="39" customFormat="1" ht="12.75">
      <c r="D1321" s="37"/>
      <c r="I1321"/>
      <c r="J1321"/>
      <c r="K1321"/>
      <c r="L1321"/>
      <c r="M1321"/>
      <c r="N1321"/>
      <c r="O1321"/>
      <c r="P1321"/>
      <c r="Q1321"/>
    </row>
    <row r="1322" spans="4:17" s="39" customFormat="1" ht="12.75">
      <c r="D1322" s="37"/>
      <c r="I1322"/>
      <c r="J1322"/>
      <c r="K1322"/>
      <c r="L1322"/>
      <c r="M1322"/>
      <c r="N1322"/>
      <c r="O1322"/>
      <c r="P1322"/>
      <c r="Q1322"/>
    </row>
    <row r="1323" spans="4:17" s="39" customFormat="1" ht="12.75">
      <c r="D1323" s="37"/>
      <c r="I1323"/>
      <c r="J1323"/>
      <c r="K1323"/>
      <c r="L1323"/>
      <c r="M1323"/>
      <c r="N1323"/>
      <c r="O1323"/>
      <c r="P1323"/>
      <c r="Q1323"/>
    </row>
    <row r="1324" spans="4:17" s="39" customFormat="1" ht="12.75">
      <c r="D1324" s="37"/>
      <c r="I1324"/>
      <c r="J1324"/>
      <c r="K1324"/>
      <c r="L1324"/>
      <c r="M1324"/>
      <c r="N1324"/>
      <c r="O1324"/>
      <c r="P1324"/>
      <c r="Q1324"/>
    </row>
    <row r="1325" spans="4:17" s="39" customFormat="1" ht="12.75">
      <c r="D1325" s="37"/>
      <c r="I1325"/>
      <c r="J1325"/>
      <c r="K1325"/>
      <c r="L1325"/>
      <c r="M1325"/>
      <c r="N1325"/>
      <c r="O1325"/>
      <c r="P1325"/>
      <c r="Q1325"/>
    </row>
    <row r="1326" spans="4:17" s="39" customFormat="1" ht="12.75">
      <c r="D1326" s="37"/>
      <c r="I1326"/>
      <c r="J1326"/>
      <c r="K1326"/>
      <c r="L1326"/>
      <c r="M1326"/>
      <c r="N1326"/>
      <c r="O1326"/>
      <c r="P1326"/>
      <c r="Q1326"/>
    </row>
    <row r="1327" spans="4:17" s="39" customFormat="1" ht="12.75">
      <c r="D1327" s="37"/>
      <c r="I1327"/>
      <c r="J1327"/>
      <c r="K1327"/>
      <c r="L1327"/>
      <c r="M1327"/>
      <c r="N1327"/>
      <c r="O1327"/>
      <c r="P1327"/>
      <c r="Q1327"/>
    </row>
    <row r="1328" spans="4:17" s="39" customFormat="1" ht="12.75">
      <c r="D1328" s="37"/>
      <c r="I1328"/>
      <c r="J1328"/>
      <c r="K1328"/>
      <c r="L1328"/>
      <c r="M1328"/>
      <c r="N1328"/>
      <c r="O1328"/>
      <c r="P1328"/>
      <c r="Q1328"/>
    </row>
    <row r="1329" spans="4:17" s="39" customFormat="1" ht="12.75">
      <c r="D1329" s="37"/>
      <c r="I1329"/>
      <c r="J1329"/>
      <c r="K1329"/>
      <c r="L1329"/>
      <c r="M1329"/>
      <c r="N1329"/>
      <c r="O1329"/>
      <c r="P1329"/>
      <c r="Q1329"/>
    </row>
    <row r="1330" spans="4:17" s="39" customFormat="1" ht="12.75">
      <c r="D1330" s="37"/>
      <c r="I1330"/>
      <c r="J1330"/>
      <c r="K1330"/>
      <c r="L1330"/>
      <c r="M1330"/>
      <c r="N1330"/>
      <c r="O1330"/>
      <c r="P1330"/>
      <c r="Q1330"/>
    </row>
    <row r="1331" spans="4:17" s="39" customFormat="1" ht="12.75">
      <c r="D1331" s="37"/>
      <c r="I1331"/>
      <c r="J1331"/>
      <c r="K1331"/>
      <c r="L1331"/>
      <c r="M1331"/>
      <c r="N1331"/>
      <c r="O1331"/>
      <c r="P1331"/>
      <c r="Q1331"/>
    </row>
    <row r="1332" spans="4:17" s="39" customFormat="1" ht="12.75">
      <c r="D1332" s="37"/>
      <c r="I1332"/>
      <c r="J1332"/>
      <c r="K1332"/>
      <c r="L1332"/>
      <c r="M1332"/>
      <c r="N1332"/>
      <c r="O1332"/>
      <c r="P1332"/>
      <c r="Q1332"/>
    </row>
    <row r="1333" spans="4:17" s="39" customFormat="1" ht="12.75">
      <c r="D1333" s="37"/>
      <c r="I1333"/>
      <c r="J1333"/>
      <c r="K1333"/>
      <c r="L1333"/>
      <c r="M1333"/>
      <c r="N1333"/>
      <c r="O1333"/>
      <c r="P1333"/>
      <c r="Q1333"/>
    </row>
    <row r="1334" spans="4:17" s="39" customFormat="1" ht="12.75">
      <c r="D1334" s="37"/>
      <c r="I1334"/>
      <c r="J1334"/>
      <c r="K1334"/>
      <c r="L1334"/>
      <c r="M1334"/>
      <c r="N1334"/>
      <c r="O1334"/>
      <c r="P1334"/>
      <c r="Q1334"/>
    </row>
    <row r="1335" spans="4:17" s="39" customFormat="1" ht="12.75">
      <c r="D1335" s="37"/>
      <c r="I1335"/>
      <c r="J1335"/>
      <c r="K1335"/>
      <c r="L1335"/>
      <c r="M1335"/>
      <c r="N1335"/>
      <c r="O1335"/>
      <c r="P1335"/>
      <c r="Q1335"/>
    </row>
    <row r="1336" spans="4:17" s="39" customFormat="1" ht="12.75">
      <c r="D1336" s="37"/>
      <c r="I1336"/>
      <c r="J1336"/>
      <c r="K1336"/>
      <c r="L1336"/>
      <c r="M1336"/>
      <c r="N1336"/>
      <c r="O1336"/>
      <c r="P1336"/>
      <c r="Q1336"/>
    </row>
    <row r="1337" spans="4:17" s="39" customFormat="1" ht="12.75">
      <c r="D1337" s="37"/>
      <c r="I1337"/>
      <c r="J1337"/>
      <c r="K1337"/>
      <c r="L1337"/>
      <c r="M1337"/>
      <c r="N1337"/>
      <c r="O1337"/>
      <c r="P1337"/>
      <c r="Q1337"/>
    </row>
    <row r="1338" spans="4:17" s="39" customFormat="1" ht="12.75">
      <c r="D1338" s="37"/>
      <c r="I1338"/>
      <c r="J1338"/>
      <c r="K1338"/>
      <c r="L1338"/>
      <c r="M1338"/>
      <c r="N1338"/>
      <c r="O1338"/>
      <c r="P1338"/>
      <c r="Q1338"/>
    </row>
    <row r="1339" spans="4:17" s="39" customFormat="1" ht="12.75">
      <c r="D1339" s="37"/>
      <c r="I1339"/>
      <c r="J1339"/>
      <c r="K1339"/>
      <c r="L1339"/>
      <c r="M1339"/>
      <c r="N1339"/>
      <c r="O1339"/>
      <c r="P1339"/>
      <c r="Q1339"/>
    </row>
    <row r="1340" spans="4:17" s="39" customFormat="1" ht="12.75">
      <c r="D1340" s="37"/>
      <c r="I1340"/>
      <c r="J1340"/>
      <c r="K1340"/>
      <c r="L1340"/>
      <c r="M1340"/>
      <c r="N1340"/>
      <c r="O1340"/>
      <c r="P1340"/>
      <c r="Q1340"/>
    </row>
    <row r="1341" spans="4:17" s="39" customFormat="1" ht="12.75">
      <c r="D1341" s="37"/>
      <c r="I1341"/>
      <c r="J1341"/>
      <c r="K1341"/>
      <c r="L1341"/>
      <c r="M1341"/>
      <c r="N1341"/>
      <c r="O1341"/>
      <c r="P1341"/>
      <c r="Q1341"/>
    </row>
    <row r="1342" spans="4:17" s="39" customFormat="1" ht="12.75">
      <c r="D1342" s="37"/>
      <c r="I1342"/>
      <c r="J1342"/>
      <c r="K1342"/>
      <c r="L1342"/>
      <c r="M1342"/>
      <c r="N1342"/>
      <c r="O1342"/>
      <c r="P1342"/>
      <c r="Q1342"/>
    </row>
    <row r="1343" spans="4:17" s="39" customFormat="1" ht="12.75">
      <c r="D1343" s="37"/>
      <c r="I1343"/>
      <c r="J1343"/>
      <c r="K1343"/>
      <c r="L1343"/>
      <c r="M1343"/>
      <c r="N1343"/>
      <c r="O1343"/>
      <c r="P1343"/>
      <c r="Q1343"/>
    </row>
    <row r="1344" spans="4:17" s="39" customFormat="1" ht="12.75">
      <c r="D1344" s="37"/>
      <c r="I1344"/>
      <c r="J1344"/>
      <c r="K1344"/>
      <c r="L1344"/>
      <c r="M1344"/>
      <c r="N1344"/>
      <c r="O1344"/>
      <c r="P1344"/>
      <c r="Q1344"/>
    </row>
    <row r="1345" spans="4:17" s="39" customFormat="1" ht="12.75">
      <c r="D1345" s="37"/>
      <c r="I1345"/>
      <c r="J1345"/>
      <c r="K1345"/>
      <c r="L1345"/>
      <c r="M1345"/>
      <c r="N1345"/>
      <c r="O1345"/>
      <c r="P1345"/>
      <c r="Q1345"/>
    </row>
    <row r="1346" spans="4:17" s="39" customFormat="1" ht="12.75">
      <c r="D1346" s="37"/>
      <c r="I1346"/>
      <c r="J1346"/>
      <c r="K1346"/>
      <c r="L1346"/>
      <c r="M1346"/>
      <c r="N1346"/>
      <c r="O1346"/>
      <c r="P1346"/>
      <c r="Q1346"/>
    </row>
    <row r="1347" spans="4:17" s="39" customFormat="1" ht="12.75">
      <c r="D1347" s="37"/>
      <c r="I1347"/>
      <c r="J1347"/>
      <c r="K1347"/>
      <c r="L1347"/>
      <c r="M1347"/>
      <c r="N1347"/>
      <c r="O1347"/>
      <c r="P1347"/>
      <c r="Q1347"/>
    </row>
    <row r="1348" spans="4:17" s="39" customFormat="1" ht="12.75">
      <c r="D1348" s="37"/>
      <c r="I1348"/>
      <c r="J1348"/>
      <c r="K1348"/>
      <c r="L1348"/>
      <c r="M1348"/>
      <c r="N1348"/>
      <c r="O1348"/>
      <c r="P1348"/>
      <c r="Q1348"/>
    </row>
    <row r="1349" spans="4:17" s="39" customFormat="1" ht="12.75">
      <c r="D1349" s="37"/>
      <c r="I1349"/>
      <c r="J1349"/>
      <c r="K1349"/>
      <c r="L1349"/>
      <c r="M1349"/>
      <c r="N1349"/>
      <c r="O1349"/>
      <c r="P1349"/>
      <c r="Q1349"/>
    </row>
    <row r="1350" spans="4:17" s="39" customFormat="1" ht="12.75">
      <c r="D1350" s="37"/>
      <c r="I1350"/>
      <c r="J1350"/>
      <c r="K1350"/>
      <c r="L1350"/>
      <c r="M1350"/>
      <c r="N1350"/>
      <c r="O1350"/>
      <c r="P1350"/>
      <c r="Q1350"/>
    </row>
    <row r="1351" spans="4:17" s="39" customFormat="1" ht="12.75">
      <c r="D1351" s="37"/>
      <c r="I1351"/>
      <c r="J1351"/>
      <c r="K1351"/>
      <c r="L1351"/>
      <c r="M1351"/>
      <c r="N1351"/>
      <c r="O1351"/>
      <c r="P1351"/>
      <c r="Q1351"/>
    </row>
    <row r="1352" spans="4:17" s="39" customFormat="1" ht="12.75">
      <c r="D1352" s="37"/>
      <c r="I1352"/>
      <c r="J1352"/>
      <c r="K1352"/>
      <c r="L1352"/>
      <c r="M1352"/>
      <c r="N1352"/>
      <c r="O1352"/>
      <c r="P1352"/>
      <c r="Q1352"/>
    </row>
    <row r="1353" spans="4:17" s="39" customFormat="1" ht="12.75">
      <c r="D1353" s="37"/>
      <c r="I1353"/>
      <c r="J1353"/>
      <c r="K1353"/>
      <c r="L1353"/>
      <c r="M1353"/>
      <c r="N1353"/>
      <c r="O1353"/>
      <c r="P1353"/>
      <c r="Q1353"/>
    </row>
    <row r="1354" spans="4:17" s="39" customFormat="1" ht="12.75">
      <c r="D1354" s="37"/>
      <c r="I1354"/>
      <c r="J1354"/>
      <c r="K1354"/>
      <c r="L1354"/>
      <c r="M1354"/>
      <c r="N1354"/>
      <c r="O1354"/>
      <c r="P1354"/>
      <c r="Q1354"/>
    </row>
    <row r="1355" spans="4:17" s="39" customFormat="1" ht="12.75">
      <c r="D1355" s="37"/>
      <c r="I1355"/>
      <c r="J1355"/>
      <c r="K1355"/>
      <c r="L1355"/>
      <c r="M1355"/>
      <c r="N1355"/>
      <c r="O1355"/>
      <c r="P1355"/>
      <c r="Q1355"/>
    </row>
    <row r="1356" spans="4:17" s="39" customFormat="1" ht="12.75">
      <c r="D1356" s="37"/>
      <c r="I1356"/>
      <c r="J1356"/>
      <c r="K1356"/>
      <c r="L1356"/>
      <c r="M1356"/>
      <c r="N1356"/>
      <c r="O1356"/>
      <c r="P1356"/>
      <c r="Q1356"/>
    </row>
    <row r="1357" spans="4:17" s="39" customFormat="1" ht="12.75">
      <c r="D1357" s="37"/>
      <c r="I1357"/>
      <c r="J1357"/>
      <c r="K1357"/>
      <c r="L1357"/>
      <c r="M1357"/>
      <c r="N1357"/>
      <c r="O1357"/>
      <c r="P1357"/>
      <c r="Q1357"/>
    </row>
    <row r="1358" spans="4:17" s="39" customFormat="1" ht="12.75">
      <c r="D1358" s="37"/>
      <c r="I1358"/>
      <c r="J1358"/>
      <c r="K1358"/>
      <c r="L1358"/>
      <c r="M1358"/>
      <c r="N1358"/>
      <c r="O1358"/>
      <c r="P1358"/>
      <c r="Q1358"/>
    </row>
    <row r="1359" spans="4:17" s="39" customFormat="1" ht="12.75">
      <c r="D1359" s="37"/>
      <c r="I1359"/>
      <c r="J1359"/>
      <c r="K1359"/>
      <c r="L1359"/>
      <c r="M1359"/>
      <c r="N1359"/>
      <c r="O1359"/>
      <c r="P1359"/>
      <c r="Q1359"/>
    </row>
    <row r="1360" spans="4:17" s="39" customFormat="1" ht="12.75">
      <c r="D1360" s="37"/>
      <c r="I1360"/>
      <c r="J1360"/>
      <c r="K1360"/>
      <c r="L1360"/>
      <c r="M1360"/>
      <c r="N1360"/>
      <c r="O1360"/>
      <c r="P1360"/>
      <c r="Q1360"/>
    </row>
    <row r="1361" spans="4:17" s="39" customFormat="1" ht="12.75">
      <c r="D1361" s="37"/>
      <c r="I1361"/>
      <c r="J1361"/>
      <c r="K1361"/>
      <c r="L1361"/>
      <c r="M1361"/>
      <c r="N1361"/>
      <c r="O1361"/>
      <c r="P1361"/>
      <c r="Q1361"/>
    </row>
    <row r="1362" spans="4:17" s="39" customFormat="1" ht="12.75">
      <c r="D1362" s="37"/>
      <c r="I1362"/>
      <c r="J1362"/>
      <c r="K1362"/>
      <c r="L1362"/>
      <c r="M1362"/>
      <c r="N1362"/>
      <c r="O1362"/>
      <c r="P1362"/>
      <c r="Q1362"/>
    </row>
    <row r="1363" spans="4:17" s="39" customFormat="1" ht="12.75">
      <c r="D1363" s="37"/>
      <c r="I1363"/>
      <c r="J1363"/>
      <c r="K1363"/>
      <c r="L1363"/>
      <c r="M1363"/>
      <c r="N1363"/>
      <c r="O1363"/>
      <c r="P1363"/>
      <c r="Q1363"/>
    </row>
    <row r="1364" spans="4:17" s="39" customFormat="1" ht="12.75">
      <c r="D1364" s="37"/>
      <c r="I1364"/>
      <c r="J1364"/>
      <c r="K1364"/>
      <c r="L1364"/>
      <c r="M1364"/>
      <c r="N1364"/>
      <c r="O1364"/>
      <c r="P1364"/>
      <c r="Q1364"/>
    </row>
    <row r="1365" spans="4:17" s="39" customFormat="1" ht="12.75">
      <c r="D1365" s="37"/>
      <c r="I1365"/>
      <c r="J1365"/>
      <c r="K1365"/>
      <c r="L1365"/>
      <c r="M1365"/>
      <c r="N1365"/>
      <c r="O1365"/>
      <c r="P1365"/>
      <c r="Q1365"/>
    </row>
    <row r="1366" spans="4:17" s="39" customFormat="1" ht="12.75">
      <c r="D1366" s="37"/>
      <c r="I1366"/>
      <c r="J1366"/>
      <c r="K1366"/>
      <c r="L1366"/>
      <c r="M1366"/>
      <c r="N1366"/>
      <c r="O1366"/>
      <c r="P1366"/>
      <c r="Q1366"/>
    </row>
    <row r="1367" spans="4:17" s="39" customFormat="1" ht="12.75">
      <c r="D1367" s="37"/>
      <c r="I1367"/>
      <c r="J1367"/>
      <c r="K1367"/>
      <c r="L1367"/>
      <c r="M1367"/>
      <c r="N1367"/>
      <c r="O1367"/>
      <c r="P1367"/>
      <c r="Q1367"/>
    </row>
    <row r="1368" spans="4:17" s="39" customFormat="1" ht="12.75">
      <c r="D1368" s="37"/>
      <c r="I1368"/>
      <c r="J1368"/>
      <c r="K1368"/>
      <c r="L1368"/>
      <c r="M1368"/>
      <c r="N1368"/>
      <c r="O1368"/>
      <c r="P1368"/>
      <c r="Q1368"/>
    </row>
    <row r="1369" spans="4:17" s="39" customFormat="1" ht="12.75">
      <c r="D1369" s="37"/>
      <c r="I1369"/>
      <c r="J1369"/>
      <c r="K1369"/>
      <c r="L1369"/>
      <c r="M1369"/>
      <c r="N1369"/>
      <c r="O1369"/>
      <c r="P1369"/>
      <c r="Q1369"/>
    </row>
    <row r="1370" spans="4:17" s="39" customFormat="1" ht="12.75">
      <c r="D1370" s="37"/>
      <c r="I1370"/>
      <c r="J1370"/>
      <c r="K1370"/>
      <c r="L1370"/>
      <c r="M1370"/>
      <c r="N1370"/>
      <c r="O1370"/>
      <c r="P1370"/>
      <c r="Q1370"/>
    </row>
    <row r="1371" spans="4:17" s="39" customFormat="1" ht="12.75">
      <c r="D1371" s="37"/>
      <c r="I1371"/>
      <c r="J1371"/>
      <c r="K1371"/>
      <c r="L1371"/>
      <c r="M1371"/>
      <c r="N1371"/>
      <c r="O1371"/>
      <c r="P1371"/>
      <c r="Q1371"/>
    </row>
    <row r="1372" spans="4:17" s="39" customFormat="1" ht="12.75">
      <c r="D1372" s="37"/>
      <c r="I1372"/>
      <c r="J1372"/>
      <c r="K1372"/>
      <c r="L1372"/>
      <c r="M1372"/>
      <c r="N1372"/>
      <c r="O1372"/>
      <c r="P1372"/>
      <c r="Q1372"/>
    </row>
    <row r="1373" spans="4:17" s="39" customFormat="1" ht="12.75">
      <c r="D1373" s="37"/>
      <c r="I1373"/>
      <c r="J1373"/>
      <c r="K1373"/>
      <c r="L1373"/>
      <c r="M1373"/>
      <c r="N1373"/>
      <c r="O1373"/>
      <c r="P1373"/>
      <c r="Q1373"/>
    </row>
    <row r="1374" spans="4:17" s="39" customFormat="1" ht="12.75">
      <c r="D1374" s="37"/>
      <c r="I1374"/>
      <c r="J1374"/>
      <c r="K1374"/>
      <c r="L1374"/>
      <c r="M1374"/>
      <c r="N1374"/>
      <c r="O1374"/>
      <c r="P1374"/>
      <c r="Q1374"/>
    </row>
    <row r="1375" spans="4:17" s="39" customFormat="1" ht="12.75">
      <c r="D1375" s="37"/>
      <c r="I1375"/>
      <c r="J1375"/>
      <c r="K1375"/>
      <c r="L1375"/>
      <c r="M1375"/>
      <c r="N1375"/>
      <c r="O1375"/>
      <c r="P1375"/>
      <c r="Q1375"/>
    </row>
    <row r="1376" spans="4:17" s="39" customFormat="1" ht="12.75">
      <c r="D1376" s="37"/>
      <c r="I1376"/>
      <c r="J1376"/>
      <c r="K1376"/>
      <c r="L1376"/>
      <c r="M1376"/>
      <c r="N1376"/>
      <c r="O1376"/>
      <c r="P1376"/>
      <c r="Q1376"/>
    </row>
    <row r="1377" spans="4:17" s="39" customFormat="1" ht="12.75">
      <c r="D1377" s="37"/>
      <c r="I1377"/>
      <c r="J1377"/>
      <c r="K1377"/>
      <c r="L1377"/>
      <c r="M1377"/>
      <c r="N1377"/>
      <c r="O1377"/>
      <c r="P1377"/>
      <c r="Q1377"/>
    </row>
    <row r="1378" spans="4:17" s="39" customFormat="1" ht="12.75">
      <c r="D1378" s="37"/>
      <c r="I1378"/>
      <c r="J1378"/>
      <c r="K1378"/>
      <c r="L1378"/>
      <c r="M1378"/>
      <c r="N1378"/>
      <c r="O1378"/>
      <c r="P1378"/>
      <c r="Q1378"/>
    </row>
    <row r="1379" spans="4:17" s="39" customFormat="1" ht="12.75">
      <c r="D1379" s="37"/>
      <c r="I1379"/>
      <c r="J1379"/>
      <c r="K1379"/>
      <c r="L1379"/>
      <c r="M1379"/>
      <c r="N1379"/>
      <c r="O1379"/>
      <c r="P1379"/>
      <c r="Q1379"/>
    </row>
    <row r="1380" spans="4:17" s="39" customFormat="1" ht="12.75">
      <c r="D1380" s="37"/>
      <c r="I1380"/>
      <c r="J1380"/>
      <c r="K1380"/>
      <c r="L1380"/>
      <c r="M1380"/>
      <c r="N1380"/>
      <c r="O1380"/>
      <c r="P1380"/>
      <c r="Q1380"/>
    </row>
    <row r="1381" spans="4:17" s="39" customFormat="1" ht="12.75">
      <c r="D1381" s="37"/>
      <c r="I1381"/>
      <c r="J1381"/>
      <c r="K1381"/>
      <c r="L1381"/>
      <c r="M1381"/>
      <c r="N1381"/>
      <c r="O1381"/>
      <c r="P1381"/>
      <c r="Q1381"/>
    </row>
    <row r="1382" spans="4:17" s="39" customFormat="1" ht="12.75">
      <c r="D1382" s="37"/>
      <c r="I1382"/>
      <c r="J1382"/>
      <c r="K1382"/>
      <c r="L1382"/>
      <c r="M1382"/>
      <c r="N1382"/>
      <c r="O1382"/>
      <c r="P1382"/>
      <c r="Q1382"/>
    </row>
    <row r="1383" spans="4:17" s="39" customFormat="1" ht="12.75">
      <c r="D1383" s="37"/>
      <c r="I1383"/>
      <c r="J1383"/>
      <c r="K1383"/>
      <c r="L1383"/>
      <c r="M1383"/>
      <c r="N1383"/>
      <c r="O1383"/>
      <c r="P1383"/>
      <c r="Q1383"/>
    </row>
    <row r="1384" spans="4:17" s="39" customFormat="1" ht="12.75">
      <c r="D1384" s="37"/>
      <c r="I1384"/>
      <c r="J1384"/>
      <c r="K1384"/>
      <c r="L1384"/>
      <c r="M1384"/>
      <c r="N1384"/>
      <c r="O1384"/>
      <c r="P1384"/>
      <c r="Q1384"/>
    </row>
    <row r="1385" spans="4:17" s="39" customFormat="1" ht="12.75">
      <c r="D1385" s="37"/>
      <c r="I1385"/>
      <c r="J1385"/>
      <c r="K1385"/>
      <c r="L1385"/>
      <c r="M1385"/>
      <c r="N1385"/>
      <c r="O1385"/>
      <c r="P1385"/>
      <c r="Q1385"/>
    </row>
    <row r="1386" spans="4:17" s="39" customFormat="1" ht="12.75">
      <c r="D1386" s="37"/>
      <c r="I1386"/>
      <c r="J1386"/>
      <c r="K1386"/>
      <c r="L1386"/>
      <c r="M1386"/>
      <c r="N1386"/>
      <c r="O1386"/>
      <c r="P1386"/>
      <c r="Q1386"/>
    </row>
    <row r="1387" spans="4:17" s="39" customFormat="1" ht="12.75">
      <c r="D1387" s="37"/>
      <c r="I1387"/>
      <c r="J1387"/>
      <c r="K1387"/>
      <c r="L1387"/>
      <c r="M1387"/>
      <c r="N1387"/>
      <c r="O1387"/>
      <c r="P1387"/>
      <c r="Q1387"/>
    </row>
    <row r="1388" spans="4:17" s="39" customFormat="1" ht="12.75">
      <c r="D1388" s="37"/>
      <c r="I1388"/>
      <c r="J1388"/>
      <c r="K1388"/>
      <c r="L1388"/>
      <c r="M1388"/>
      <c r="N1388"/>
      <c r="O1388"/>
      <c r="P1388"/>
      <c r="Q1388"/>
    </row>
    <row r="1389" spans="4:17" s="39" customFormat="1" ht="12.75">
      <c r="D1389" s="37"/>
      <c r="I1389"/>
      <c r="J1389"/>
      <c r="K1389"/>
      <c r="L1389"/>
      <c r="M1389"/>
      <c r="N1389"/>
      <c r="O1389"/>
      <c r="P1389"/>
      <c r="Q1389"/>
    </row>
    <row r="1390" spans="4:17" s="39" customFormat="1" ht="12.75">
      <c r="D1390" s="37"/>
      <c r="I1390"/>
      <c r="J1390"/>
      <c r="K1390"/>
      <c r="L1390"/>
      <c r="M1390"/>
      <c r="N1390"/>
      <c r="O1390"/>
      <c r="P1390"/>
      <c r="Q1390"/>
    </row>
    <row r="1391" spans="4:17" s="39" customFormat="1" ht="12.75">
      <c r="D1391" s="37"/>
      <c r="I1391"/>
      <c r="J1391"/>
      <c r="K1391"/>
      <c r="L1391"/>
      <c r="M1391"/>
      <c r="N1391"/>
      <c r="O1391"/>
      <c r="P1391"/>
      <c r="Q1391"/>
    </row>
    <row r="1392" spans="4:17" s="39" customFormat="1" ht="12.75">
      <c r="D1392" s="37"/>
      <c r="I1392"/>
      <c r="J1392"/>
      <c r="K1392"/>
      <c r="L1392"/>
      <c r="M1392"/>
      <c r="N1392"/>
      <c r="O1392"/>
      <c r="P1392"/>
      <c r="Q1392"/>
    </row>
    <row r="1393" spans="4:17" s="39" customFormat="1" ht="12.75">
      <c r="D1393" s="37"/>
      <c r="I1393"/>
      <c r="J1393"/>
      <c r="K1393"/>
      <c r="L1393"/>
      <c r="M1393"/>
      <c r="N1393"/>
      <c r="O1393"/>
      <c r="P1393"/>
      <c r="Q1393"/>
    </row>
    <row r="1394" spans="4:17" s="39" customFormat="1" ht="12.75">
      <c r="D1394" s="37"/>
      <c r="I1394"/>
      <c r="J1394"/>
      <c r="K1394"/>
      <c r="L1394"/>
      <c r="M1394"/>
      <c r="N1394"/>
      <c r="O1394"/>
      <c r="P1394"/>
      <c r="Q1394"/>
    </row>
    <row r="1395" spans="4:17" s="39" customFormat="1" ht="12.75">
      <c r="D1395" s="37"/>
      <c r="I1395"/>
      <c r="J1395"/>
      <c r="K1395"/>
      <c r="L1395"/>
      <c r="M1395"/>
      <c r="N1395"/>
      <c r="O1395"/>
      <c r="P1395"/>
      <c r="Q1395"/>
    </row>
    <row r="1396" spans="4:17" s="39" customFormat="1" ht="12.75">
      <c r="D1396" s="37"/>
      <c r="I1396"/>
      <c r="J1396"/>
      <c r="K1396"/>
      <c r="L1396"/>
      <c r="M1396"/>
      <c r="N1396"/>
      <c r="O1396"/>
      <c r="P1396"/>
      <c r="Q1396"/>
    </row>
    <row r="1397" spans="4:17" s="39" customFormat="1" ht="12.75">
      <c r="D1397" s="37"/>
      <c r="I1397"/>
      <c r="J1397"/>
      <c r="K1397"/>
      <c r="L1397"/>
      <c r="M1397"/>
      <c r="N1397"/>
      <c r="O1397"/>
      <c r="P1397"/>
      <c r="Q1397"/>
    </row>
    <row r="1398" spans="4:17" s="39" customFormat="1" ht="12.75">
      <c r="D1398" s="37"/>
      <c r="I1398"/>
      <c r="J1398"/>
      <c r="K1398"/>
      <c r="L1398"/>
      <c r="M1398"/>
      <c r="N1398"/>
      <c r="O1398"/>
      <c r="P1398"/>
      <c r="Q1398"/>
    </row>
    <row r="1399" spans="4:17" s="39" customFormat="1" ht="12.75">
      <c r="D1399" s="37"/>
      <c r="I1399"/>
      <c r="J1399"/>
      <c r="K1399"/>
      <c r="L1399"/>
      <c r="M1399"/>
      <c r="N1399"/>
      <c r="O1399"/>
      <c r="P1399"/>
      <c r="Q1399"/>
    </row>
    <row r="1400" spans="4:17" s="39" customFormat="1" ht="12.75">
      <c r="D1400" s="37"/>
      <c r="I1400"/>
      <c r="J1400"/>
      <c r="K1400"/>
      <c r="L1400"/>
      <c r="M1400"/>
      <c r="N1400"/>
      <c r="O1400"/>
      <c r="P1400"/>
      <c r="Q1400"/>
    </row>
    <row r="1401" spans="4:17" s="39" customFormat="1" ht="12.75">
      <c r="D1401" s="37"/>
      <c r="I1401"/>
      <c r="J1401"/>
      <c r="K1401"/>
      <c r="L1401"/>
      <c r="M1401"/>
      <c r="N1401"/>
      <c r="O1401"/>
      <c r="P1401"/>
      <c r="Q1401"/>
    </row>
    <row r="1402" spans="4:17" s="39" customFormat="1" ht="12.75">
      <c r="D1402" s="37"/>
      <c r="I1402"/>
      <c r="J1402"/>
      <c r="K1402"/>
      <c r="L1402"/>
      <c r="M1402"/>
      <c r="N1402"/>
      <c r="O1402"/>
      <c r="P1402"/>
      <c r="Q1402"/>
    </row>
    <row r="1403" spans="4:17" s="39" customFormat="1" ht="12.75">
      <c r="D1403" s="37"/>
      <c r="I1403"/>
      <c r="J1403"/>
      <c r="K1403"/>
      <c r="L1403"/>
      <c r="M1403"/>
      <c r="N1403"/>
      <c r="O1403"/>
      <c r="P1403"/>
      <c r="Q1403"/>
    </row>
    <row r="1404" spans="4:17" s="39" customFormat="1" ht="12.75">
      <c r="D1404" s="37"/>
      <c r="I1404"/>
      <c r="J1404"/>
      <c r="K1404"/>
      <c r="L1404"/>
      <c r="M1404"/>
      <c r="N1404"/>
      <c r="O1404"/>
      <c r="P1404"/>
      <c r="Q1404"/>
    </row>
    <row r="1405" spans="4:17" s="39" customFormat="1" ht="12.75">
      <c r="D1405" s="37"/>
      <c r="I1405"/>
      <c r="J1405"/>
      <c r="K1405"/>
      <c r="L1405"/>
      <c r="M1405"/>
      <c r="N1405"/>
      <c r="O1405"/>
      <c r="P1405"/>
      <c r="Q1405"/>
    </row>
    <row r="1406" spans="4:17" s="39" customFormat="1" ht="12.75">
      <c r="D1406" s="37"/>
      <c r="I1406"/>
      <c r="J1406"/>
      <c r="K1406"/>
      <c r="L1406"/>
      <c r="M1406"/>
      <c r="N1406"/>
      <c r="O1406"/>
      <c r="P1406"/>
      <c r="Q1406"/>
    </row>
    <row r="1407" spans="4:17" s="39" customFormat="1" ht="12.75">
      <c r="D1407" s="37"/>
      <c r="I1407"/>
      <c r="J1407"/>
      <c r="K1407"/>
      <c r="L1407"/>
      <c r="M1407"/>
      <c r="N1407"/>
      <c r="O1407"/>
      <c r="P1407"/>
      <c r="Q1407"/>
    </row>
    <row r="1408" spans="4:17" s="39" customFormat="1" ht="12.75">
      <c r="D1408" s="37"/>
      <c r="I1408"/>
      <c r="J1408"/>
      <c r="K1408"/>
      <c r="L1408"/>
      <c r="M1408"/>
      <c r="N1408"/>
      <c r="O1408"/>
      <c r="P1408"/>
      <c r="Q1408"/>
    </row>
    <row r="1409" spans="4:17" s="39" customFormat="1" ht="12.75">
      <c r="D1409" s="37"/>
      <c r="I1409"/>
      <c r="J1409"/>
      <c r="K1409"/>
      <c r="L1409"/>
      <c r="M1409"/>
      <c r="N1409"/>
      <c r="O1409"/>
      <c r="P1409"/>
      <c r="Q1409"/>
    </row>
    <row r="1410" spans="4:17" s="39" customFormat="1" ht="12.75">
      <c r="D1410" s="37"/>
      <c r="I1410"/>
      <c r="J1410"/>
      <c r="K1410"/>
      <c r="L1410"/>
      <c r="M1410"/>
      <c r="N1410"/>
      <c r="O1410"/>
      <c r="P1410"/>
      <c r="Q1410"/>
    </row>
    <row r="1411" spans="4:17" s="39" customFormat="1" ht="12.75">
      <c r="D1411" s="37"/>
      <c r="I1411"/>
      <c r="J1411"/>
      <c r="K1411"/>
      <c r="L1411"/>
      <c r="M1411"/>
      <c r="N1411"/>
      <c r="O1411"/>
      <c r="P1411"/>
      <c r="Q1411"/>
    </row>
    <row r="1412" spans="4:17" s="39" customFormat="1" ht="12.75">
      <c r="D1412" s="37"/>
      <c r="I1412"/>
      <c r="J1412"/>
      <c r="K1412"/>
      <c r="L1412"/>
      <c r="M1412"/>
      <c r="N1412"/>
      <c r="O1412"/>
      <c r="P1412"/>
      <c r="Q1412"/>
    </row>
    <row r="1413" spans="4:17" s="39" customFormat="1" ht="12.75">
      <c r="D1413" s="37"/>
      <c r="I1413"/>
      <c r="J1413"/>
      <c r="K1413"/>
      <c r="L1413"/>
      <c r="M1413"/>
      <c r="N1413"/>
      <c r="O1413"/>
      <c r="P1413"/>
      <c r="Q1413"/>
    </row>
    <row r="1414" spans="4:17" s="39" customFormat="1" ht="12.75">
      <c r="D1414" s="37"/>
      <c r="I1414"/>
      <c r="J1414"/>
      <c r="K1414"/>
      <c r="L1414"/>
      <c r="M1414"/>
      <c r="N1414"/>
      <c r="O1414"/>
      <c r="P1414"/>
      <c r="Q1414"/>
    </row>
    <row r="1415" spans="4:17" s="39" customFormat="1" ht="12.75">
      <c r="D1415" s="37"/>
      <c r="I1415"/>
      <c r="J1415"/>
      <c r="K1415"/>
      <c r="L1415"/>
      <c r="M1415"/>
      <c r="N1415"/>
      <c r="O1415"/>
      <c r="P1415"/>
      <c r="Q1415"/>
    </row>
    <row r="1416" spans="4:17" s="39" customFormat="1" ht="12.75">
      <c r="D1416" s="37"/>
      <c r="I1416"/>
      <c r="J1416"/>
      <c r="K1416"/>
      <c r="L1416"/>
      <c r="M1416"/>
      <c r="N1416"/>
      <c r="O1416"/>
      <c r="P1416"/>
      <c r="Q1416"/>
    </row>
    <row r="1417" spans="4:17" s="39" customFormat="1" ht="12.75">
      <c r="D1417" s="37"/>
      <c r="I1417"/>
      <c r="J1417"/>
      <c r="K1417"/>
      <c r="L1417"/>
      <c r="M1417"/>
      <c r="N1417"/>
      <c r="O1417"/>
      <c r="P1417"/>
      <c r="Q1417"/>
    </row>
    <row r="1418" spans="4:17" s="39" customFormat="1" ht="12.75">
      <c r="D1418" s="37"/>
      <c r="I1418"/>
      <c r="J1418"/>
      <c r="K1418"/>
      <c r="L1418"/>
      <c r="M1418"/>
      <c r="N1418"/>
      <c r="O1418"/>
      <c r="P1418"/>
      <c r="Q1418"/>
    </row>
    <row r="1419" spans="4:17" s="39" customFormat="1" ht="12.75">
      <c r="D1419" s="37"/>
      <c r="I1419"/>
      <c r="J1419"/>
      <c r="K1419"/>
      <c r="L1419"/>
      <c r="M1419"/>
      <c r="N1419"/>
      <c r="O1419"/>
      <c r="P1419"/>
      <c r="Q1419"/>
    </row>
    <row r="1420" spans="4:17" s="39" customFormat="1" ht="12.75">
      <c r="D1420" s="37"/>
      <c r="I1420"/>
      <c r="J1420"/>
      <c r="K1420"/>
      <c r="L1420"/>
      <c r="M1420"/>
      <c r="N1420"/>
      <c r="O1420"/>
      <c r="P1420"/>
      <c r="Q1420"/>
    </row>
    <row r="1421" spans="4:17" s="39" customFormat="1" ht="12.75">
      <c r="D1421" s="37"/>
      <c r="I1421"/>
      <c r="J1421"/>
      <c r="K1421"/>
      <c r="L1421"/>
      <c r="M1421"/>
      <c r="N1421"/>
      <c r="O1421"/>
      <c r="P1421"/>
      <c r="Q1421"/>
    </row>
    <row r="1422" spans="4:17" s="39" customFormat="1" ht="12.75">
      <c r="D1422" s="37"/>
      <c r="I1422"/>
      <c r="J1422"/>
      <c r="K1422"/>
      <c r="L1422"/>
      <c r="M1422"/>
      <c r="N1422"/>
      <c r="O1422"/>
      <c r="P1422"/>
      <c r="Q1422"/>
    </row>
    <row r="1423" spans="4:17" s="39" customFormat="1" ht="12.75">
      <c r="D1423" s="37"/>
      <c r="I1423"/>
      <c r="J1423"/>
      <c r="K1423"/>
      <c r="L1423"/>
      <c r="M1423"/>
      <c r="N1423"/>
      <c r="O1423"/>
      <c r="P1423"/>
      <c r="Q1423"/>
    </row>
    <row r="1424" spans="4:17" s="39" customFormat="1" ht="12.75">
      <c r="D1424" s="37"/>
      <c r="I1424"/>
      <c r="J1424"/>
      <c r="K1424"/>
      <c r="L1424"/>
      <c r="M1424"/>
      <c r="N1424"/>
      <c r="O1424"/>
      <c r="P1424"/>
      <c r="Q1424"/>
    </row>
    <row r="1425" spans="4:17" s="39" customFormat="1" ht="12.75">
      <c r="D1425" s="37"/>
      <c r="I1425"/>
      <c r="J1425"/>
      <c r="K1425"/>
      <c r="L1425"/>
      <c r="M1425"/>
      <c r="N1425"/>
      <c r="O1425"/>
      <c r="P1425"/>
      <c r="Q1425"/>
    </row>
    <row r="1426" spans="4:17" s="39" customFormat="1" ht="12.75">
      <c r="D1426" s="37"/>
      <c r="I1426"/>
      <c r="J1426"/>
      <c r="K1426"/>
      <c r="L1426"/>
      <c r="M1426"/>
      <c r="N1426"/>
      <c r="O1426"/>
      <c r="P1426"/>
      <c r="Q1426"/>
    </row>
    <row r="1427" spans="4:17" s="39" customFormat="1" ht="12.75">
      <c r="D1427" s="37"/>
      <c r="I1427"/>
      <c r="J1427"/>
      <c r="K1427"/>
      <c r="L1427"/>
      <c r="M1427"/>
      <c r="N1427"/>
      <c r="O1427"/>
      <c r="P1427"/>
      <c r="Q1427"/>
    </row>
    <row r="1428" spans="4:17" s="39" customFormat="1" ht="12.75">
      <c r="D1428" s="37"/>
      <c r="I1428"/>
      <c r="J1428"/>
      <c r="K1428"/>
      <c r="L1428"/>
      <c r="M1428"/>
      <c r="N1428"/>
      <c r="O1428"/>
      <c r="P1428"/>
      <c r="Q1428"/>
    </row>
    <row r="1429" spans="4:17" s="39" customFormat="1" ht="12.75">
      <c r="D1429" s="37"/>
      <c r="I1429"/>
      <c r="J1429"/>
      <c r="K1429"/>
      <c r="L1429"/>
      <c r="M1429"/>
      <c r="N1429"/>
      <c r="O1429"/>
      <c r="P1429"/>
      <c r="Q1429"/>
    </row>
    <row r="1430" spans="4:17" s="39" customFormat="1" ht="12.75">
      <c r="D1430" s="37"/>
      <c r="I1430"/>
      <c r="J1430"/>
      <c r="K1430"/>
      <c r="L1430"/>
      <c r="M1430"/>
      <c r="N1430"/>
      <c r="O1430"/>
      <c r="P1430"/>
      <c r="Q1430"/>
    </row>
    <row r="1431" spans="4:17" s="39" customFormat="1" ht="12.75">
      <c r="D1431" s="37"/>
      <c r="I1431"/>
      <c r="J1431"/>
      <c r="K1431"/>
      <c r="L1431"/>
      <c r="M1431"/>
      <c r="N1431"/>
      <c r="O1431"/>
      <c r="P1431"/>
      <c r="Q1431"/>
    </row>
    <row r="1432" spans="4:17" s="39" customFormat="1" ht="12.75">
      <c r="D1432" s="37"/>
      <c r="I1432"/>
      <c r="J1432"/>
      <c r="K1432"/>
      <c r="L1432"/>
      <c r="M1432"/>
      <c r="N1432"/>
      <c r="O1432"/>
      <c r="P1432"/>
      <c r="Q1432"/>
    </row>
    <row r="1433" spans="4:17" s="39" customFormat="1" ht="12.75">
      <c r="D1433" s="37"/>
      <c r="I1433"/>
      <c r="J1433"/>
      <c r="K1433"/>
      <c r="L1433"/>
      <c r="M1433"/>
      <c r="N1433"/>
      <c r="O1433"/>
      <c r="P1433"/>
      <c r="Q1433"/>
    </row>
    <row r="1434" spans="4:17" s="39" customFormat="1" ht="12.75">
      <c r="D1434" s="37"/>
      <c r="I1434"/>
      <c r="J1434"/>
      <c r="K1434"/>
      <c r="L1434"/>
      <c r="M1434"/>
      <c r="N1434"/>
      <c r="O1434"/>
      <c r="P1434"/>
      <c r="Q1434"/>
    </row>
    <row r="1435" spans="4:17" s="39" customFormat="1" ht="12.75">
      <c r="D1435" s="37"/>
      <c r="I1435"/>
      <c r="J1435"/>
      <c r="K1435"/>
      <c r="L1435"/>
      <c r="M1435"/>
      <c r="N1435"/>
      <c r="O1435"/>
      <c r="P1435"/>
      <c r="Q1435"/>
    </row>
    <row r="1436" spans="4:17" s="39" customFormat="1" ht="12.75">
      <c r="D1436" s="37"/>
      <c r="I1436"/>
      <c r="J1436"/>
      <c r="K1436"/>
      <c r="L1436"/>
      <c r="M1436"/>
      <c r="N1436"/>
      <c r="O1436"/>
      <c r="P1436"/>
      <c r="Q1436"/>
    </row>
    <row r="1437" spans="4:17" s="39" customFormat="1" ht="12.75">
      <c r="D1437" s="37"/>
      <c r="I1437"/>
      <c r="J1437"/>
      <c r="K1437"/>
      <c r="L1437"/>
      <c r="M1437"/>
      <c r="N1437"/>
      <c r="O1437"/>
      <c r="P1437"/>
      <c r="Q1437"/>
    </row>
    <row r="1438" spans="4:17" s="39" customFormat="1" ht="12.75">
      <c r="D1438" s="37"/>
      <c r="I1438"/>
      <c r="J1438"/>
      <c r="K1438"/>
      <c r="L1438"/>
      <c r="M1438"/>
      <c r="N1438"/>
      <c r="O1438"/>
      <c r="P1438"/>
      <c r="Q1438"/>
    </row>
    <row r="1439" spans="4:17" s="39" customFormat="1" ht="12.75">
      <c r="D1439" s="37"/>
      <c r="I1439"/>
      <c r="J1439"/>
      <c r="K1439"/>
      <c r="L1439"/>
      <c r="M1439"/>
      <c r="N1439"/>
      <c r="O1439"/>
      <c r="P1439"/>
      <c r="Q1439"/>
    </row>
    <row r="1440" spans="4:17" s="39" customFormat="1" ht="12.75">
      <c r="D1440" s="37"/>
      <c r="I1440"/>
      <c r="J1440"/>
      <c r="K1440"/>
      <c r="L1440"/>
      <c r="M1440"/>
      <c r="N1440"/>
      <c r="O1440"/>
      <c r="P1440"/>
      <c r="Q1440"/>
    </row>
    <row r="1441" spans="4:17" s="39" customFormat="1" ht="12.75">
      <c r="D1441" s="37"/>
      <c r="I1441"/>
      <c r="J1441"/>
      <c r="K1441"/>
      <c r="L1441"/>
      <c r="M1441"/>
      <c r="N1441"/>
      <c r="O1441"/>
      <c r="P1441"/>
      <c r="Q1441"/>
    </row>
    <row r="1442" spans="4:17" s="39" customFormat="1" ht="12.75">
      <c r="D1442" s="37"/>
      <c r="I1442"/>
      <c r="J1442"/>
      <c r="K1442"/>
      <c r="L1442"/>
      <c r="M1442"/>
      <c r="N1442"/>
      <c r="O1442"/>
      <c r="P1442"/>
      <c r="Q1442"/>
    </row>
    <row r="1443" spans="4:17" s="39" customFormat="1" ht="12.75">
      <c r="D1443" s="37"/>
      <c r="I1443"/>
      <c r="J1443"/>
      <c r="K1443"/>
      <c r="L1443"/>
      <c r="M1443"/>
      <c r="N1443"/>
      <c r="O1443"/>
      <c r="P1443"/>
      <c r="Q1443"/>
    </row>
    <row r="1444" spans="4:17" s="39" customFormat="1" ht="12.75">
      <c r="D1444" s="37"/>
      <c r="I1444"/>
      <c r="J1444"/>
      <c r="K1444"/>
      <c r="L1444"/>
      <c r="M1444"/>
      <c r="N1444"/>
      <c r="O1444"/>
      <c r="P1444"/>
      <c r="Q1444"/>
    </row>
    <row r="1445" spans="4:17" s="39" customFormat="1" ht="12.75">
      <c r="D1445" s="37"/>
      <c r="I1445"/>
      <c r="J1445"/>
      <c r="K1445"/>
      <c r="L1445"/>
      <c r="M1445"/>
      <c r="N1445"/>
      <c r="O1445"/>
      <c r="P1445"/>
      <c r="Q1445"/>
    </row>
    <row r="1446" spans="4:17" s="39" customFormat="1" ht="12.75">
      <c r="D1446" s="37"/>
      <c r="I1446"/>
      <c r="J1446"/>
      <c r="K1446"/>
      <c r="L1446"/>
      <c r="M1446"/>
      <c r="N1446"/>
      <c r="O1446"/>
      <c r="P1446"/>
      <c r="Q1446"/>
    </row>
    <row r="1447" spans="4:17" s="39" customFormat="1" ht="12.75">
      <c r="D1447" s="37"/>
      <c r="I1447"/>
      <c r="J1447"/>
      <c r="K1447"/>
      <c r="L1447"/>
      <c r="M1447"/>
      <c r="N1447"/>
      <c r="O1447"/>
      <c r="P1447"/>
      <c r="Q1447"/>
    </row>
    <row r="1448" spans="4:17" s="39" customFormat="1" ht="12.75">
      <c r="D1448" s="37"/>
      <c r="I1448"/>
      <c r="J1448"/>
      <c r="K1448"/>
      <c r="L1448"/>
      <c r="M1448"/>
      <c r="N1448"/>
      <c r="O1448"/>
      <c r="P1448"/>
      <c r="Q1448"/>
    </row>
    <row r="1449" spans="4:17" s="39" customFormat="1" ht="12.75">
      <c r="D1449" s="37"/>
      <c r="I1449"/>
      <c r="J1449"/>
      <c r="K1449"/>
      <c r="L1449"/>
      <c r="M1449"/>
      <c r="N1449"/>
      <c r="O1449"/>
      <c r="P1449"/>
      <c r="Q1449"/>
    </row>
    <row r="1450" spans="4:17" s="39" customFormat="1" ht="12.75">
      <c r="D1450" s="37"/>
      <c r="I1450"/>
      <c r="J1450"/>
      <c r="K1450"/>
      <c r="L1450"/>
      <c r="M1450"/>
      <c r="N1450"/>
      <c r="O1450"/>
      <c r="P1450"/>
      <c r="Q1450"/>
    </row>
    <row r="1451" spans="4:17" s="39" customFormat="1" ht="12.75">
      <c r="D1451" s="37"/>
      <c r="I1451"/>
      <c r="J1451"/>
      <c r="K1451"/>
      <c r="L1451"/>
      <c r="M1451"/>
      <c r="N1451"/>
      <c r="O1451"/>
      <c r="P1451"/>
      <c r="Q1451"/>
    </row>
    <row r="1452" spans="4:17" s="39" customFormat="1" ht="12.75">
      <c r="D1452" s="37"/>
      <c r="I1452"/>
      <c r="J1452"/>
      <c r="K1452"/>
      <c r="L1452"/>
      <c r="M1452"/>
      <c r="N1452"/>
      <c r="O1452"/>
      <c r="P1452"/>
      <c r="Q1452"/>
    </row>
    <row r="1453" spans="4:17" s="39" customFormat="1" ht="12.75">
      <c r="D1453" s="37"/>
      <c r="I1453"/>
      <c r="J1453"/>
      <c r="K1453"/>
      <c r="L1453"/>
      <c r="M1453"/>
      <c r="N1453"/>
      <c r="O1453"/>
      <c r="P1453"/>
      <c r="Q1453"/>
    </row>
    <row r="1454" spans="4:17" s="39" customFormat="1" ht="12.75">
      <c r="D1454" s="37"/>
      <c r="I1454"/>
      <c r="J1454"/>
      <c r="K1454"/>
      <c r="L1454"/>
      <c r="M1454"/>
      <c r="N1454"/>
      <c r="O1454"/>
      <c r="P1454"/>
      <c r="Q1454"/>
    </row>
    <row r="1455" spans="4:17" s="39" customFormat="1" ht="12.75">
      <c r="D1455" s="37"/>
      <c r="I1455"/>
      <c r="J1455"/>
      <c r="K1455"/>
      <c r="L1455"/>
      <c r="M1455"/>
      <c r="N1455"/>
      <c r="O1455"/>
      <c r="P1455"/>
      <c r="Q1455"/>
    </row>
    <row r="1456" spans="4:17" s="39" customFormat="1" ht="12.75">
      <c r="D1456" s="37"/>
      <c r="I1456"/>
      <c r="J1456"/>
      <c r="K1456"/>
      <c r="L1456"/>
      <c r="M1456"/>
      <c r="N1456"/>
      <c r="O1456"/>
      <c r="P1456"/>
      <c r="Q1456"/>
    </row>
    <row r="1457" spans="4:17" s="39" customFormat="1" ht="12.75">
      <c r="D1457" s="37"/>
      <c r="I1457"/>
      <c r="J1457"/>
      <c r="K1457"/>
      <c r="L1457"/>
      <c r="M1457"/>
      <c r="N1457"/>
      <c r="O1457"/>
      <c r="P1457"/>
      <c r="Q1457"/>
    </row>
    <row r="1458" spans="4:17" s="39" customFormat="1" ht="12.75">
      <c r="D1458" s="37"/>
      <c r="I1458"/>
      <c r="J1458"/>
      <c r="K1458"/>
      <c r="L1458"/>
      <c r="M1458"/>
      <c r="N1458"/>
      <c r="O1458"/>
      <c r="P1458"/>
      <c r="Q1458"/>
    </row>
    <row r="1459" spans="4:17" s="39" customFormat="1" ht="12.75">
      <c r="D1459" s="37"/>
      <c r="I1459"/>
      <c r="J1459"/>
      <c r="K1459"/>
      <c r="L1459"/>
      <c r="M1459"/>
      <c r="N1459"/>
      <c r="O1459"/>
      <c r="P1459"/>
      <c r="Q1459"/>
    </row>
    <row r="1460" spans="4:17" s="39" customFormat="1" ht="12.75">
      <c r="D1460" s="37"/>
      <c r="I1460"/>
      <c r="J1460"/>
      <c r="K1460"/>
      <c r="L1460"/>
      <c r="M1460"/>
      <c r="N1460"/>
      <c r="O1460"/>
      <c r="P1460"/>
      <c r="Q1460"/>
    </row>
    <row r="1461" spans="4:17" s="39" customFormat="1" ht="12.75">
      <c r="D1461" s="37"/>
      <c r="I1461"/>
      <c r="J1461"/>
      <c r="K1461"/>
      <c r="L1461"/>
      <c r="M1461"/>
      <c r="N1461"/>
      <c r="O1461"/>
      <c r="P1461"/>
      <c r="Q1461"/>
    </row>
    <row r="1462" spans="4:17" s="39" customFormat="1" ht="12.75">
      <c r="D1462" s="37"/>
      <c r="I1462"/>
      <c r="J1462"/>
      <c r="K1462"/>
      <c r="L1462"/>
      <c r="M1462"/>
      <c r="N1462"/>
      <c r="O1462"/>
      <c r="P1462"/>
      <c r="Q1462"/>
    </row>
    <row r="1463" spans="4:17" s="39" customFormat="1" ht="12.75">
      <c r="D1463" s="37"/>
      <c r="I1463"/>
      <c r="J1463"/>
      <c r="K1463"/>
      <c r="L1463"/>
      <c r="M1463"/>
      <c r="N1463"/>
      <c r="O1463"/>
      <c r="P1463"/>
      <c r="Q1463"/>
    </row>
    <row r="1464" spans="4:17" s="39" customFormat="1" ht="12.75">
      <c r="D1464" s="37"/>
      <c r="I1464"/>
      <c r="J1464"/>
      <c r="K1464"/>
      <c r="L1464"/>
      <c r="M1464"/>
      <c r="N1464"/>
      <c r="O1464"/>
      <c r="P1464"/>
      <c r="Q1464"/>
    </row>
    <row r="1465" spans="4:17" s="39" customFormat="1" ht="12.75">
      <c r="D1465" s="37"/>
      <c r="I1465"/>
      <c r="J1465"/>
      <c r="K1465"/>
      <c r="L1465"/>
      <c r="M1465"/>
      <c r="N1465"/>
      <c r="O1465"/>
      <c r="P1465"/>
      <c r="Q1465"/>
    </row>
    <row r="1466" spans="4:17" s="39" customFormat="1" ht="12.75">
      <c r="D1466" s="37"/>
      <c r="I1466"/>
      <c r="J1466"/>
      <c r="K1466"/>
      <c r="L1466"/>
      <c r="M1466"/>
      <c r="N1466"/>
      <c r="O1466"/>
      <c r="P1466"/>
      <c r="Q1466"/>
    </row>
    <row r="1467" spans="4:17" s="39" customFormat="1" ht="12.75">
      <c r="D1467" s="37"/>
      <c r="I1467"/>
      <c r="J1467"/>
      <c r="K1467"/>
      <c r="L1467"/>
      <c r="M1467"/>
      <c r="N1467"/>
      <c r="O1467"/>
      <c r="P1467"/>
      <c r="Q1467"/>
    </row>
    <row r="1468" spans="4:17" s="39" customFormat="1" ht="12.75">
      <c r="D1468" s="37"/>
      <c r="I1468"/>
      <c r="J1468"/>
      <c r="K1468"/>
      <c r="L1468"/>
      <c r="M1468"/>
      <c r="N1468"/>
      <c r="O1468"/>
      <c r="P1468"/>
      <c r="Q1468"/>
    </row>
    <row r="1469" spans="4:17" s="39" customFormat="1" ht="12.75">
      <c r="D1469" s="37"/>
      <c r="I1469"/>
      <c r="J1469"/>
      <c r="K1469"/>
      <c r="L1469"/>
      <c r="M1469"/>
      <c r="N1469"/>
      <c r="O1469"/>
      <c r="P1469"/>
      <c r="Q1469"/>
    </row>
    <row r="1470" spans="4:17" s="39" customFormat="1" ht="12.75">
      <c r="D1470" s="37"/>
      <c r="I1470"/>
      <c r="J1470"/>
      <c r="K1470"/>
      <c r="L1470"/>
      <c r="M1470"/>
      <c r="N1470"/>
      <c r="O1470"/>
      <c r="P1470"/>
      <c r="Q1470"/>
    </row>
    <row r="1471" spans="4:17" s="39" customFormat="1" ht="12.75">
      <c r="D1471" s="37"/>
      <c r="I1471"/>
      <c r="J1471"/>
      <c r="K1471"/>
      <c r="L1471"/>
      <c r="M1471"/>
      <c r="N1471"/>
      <c r="O1471"/>
      <c r="P1471"/>
      <c r="Q1471"/>
    </row>
    <row r="1472" spans="4:17" s="39" customFormat="1" ht="12.75">
      <c r="D1472" s="37"/>
      <c r="I1472"/>
      <c r="J1472"/>
      <c r="K1472"/>
      <c r="L1472"/>
      <c r="M1472"/>
      <c r="N1472"/>
      <c r="O1472"/>
      <c r="P1472"/>
      <c r="Q1472"/>
    </row>
    <row r="1473" spans="4:17" s="39" customFormat="1" ht="12.75">
      <c r="D1473" s="37"/>
      <c r="I1473"/>
      <c r="J1473"/>
      <c r="K1473"/>
      <c r="L1473"/>
      <c r="M1473"/>
      <c r="N1473"/>
      <c r="O1473"/>
      <c r="P1473"/>
      <c r="Q1473"/>
    </row>
    <row r="1474" spans="4:17" s="39" customFormat="1" ht="12.75">
      <c r="D1474" s="37"/>
      <c r="I1474"/>
      <c r="J1474"/>
      <c r="K1474"/>
      <c r="L1474"/>
      <c r="M1474"/>
      <c r="N1474"/>
      <c r="O1474"/>
      <c r="P1474"/>
      <c r="Q1474"/>
    </row>
    <row r="1475" spans="4:17" s="39" customFormat="1" ht="12.75">
      <c r="D1475" s="37"/>
      <c r="I1475"/>
      <c r="J1475"/>
      <c r="K1475"/>
      <c r="L1475"/>
      <c r="M1475"/>
      <c r="N1475"/>
      <c r="O1475"/>
      <c r="P1475"/>
      <c r="Q1475"/>
    </row>
    <row r="1476" spans="4:17" s="39" customFormat="1" ht="12.75">
      <c r="D1476" s="37"/>
      <c r="I1476"/>
      <c r="J1476"/>
      <c r="K1476"/>
      <c r="L1476"/>
      <c r="M1476"/>
      <c r="N1476"/>
      <c r="O1476"/>
      <c r="P1476"/>
      <c r="Q1476"/>
    </row>
    <row r="1477" spans="4:17" s="39" customFormat="1" ht="12.75">
      <c r="D1477" s="37"/>
      <c r="I1477"/>
      <c r="J1477"/>
      <c r="K1477"/>
      <c r="L1477"/>
      <c r="M1477"/>
      <c r="N1477"/>
      <c r="O1477"/>
      <c r="P1477"/>
      <c r="Q1477"/>
    </row>
    <row r="1478" spans="4:17" s="39" customFormat="1" ht="12.75">
      <c r="D1478" s="37"/>
      <c r="I1478"/>
      <c r="J1478"/>
      <c r="K1478"/>
      <c r="L1478"/>
      <c r="M1478"/>
      <c r="N1478"/>
      <c r="O1478"/>
      <c r="P1478"/>
      <c r="Q1478"/>
    </row>
    <row r="1479" spans="4:17" s="39" customFormat="1" ht="12.75">
      <c r="D1479" s="37"/>
      <c r="I1479"/>
      <c r="J1479"/>
      <c r="K1479"/>
      <c r="L1479"/>
      <c r="M1479"/>
      <c r="N1479"/>
      <c r="O1479"/>
      <c r="P1479"/>
      <c r="Q1479"/>
    </row>
    <row r="1480" spans="4:17" s="39" customFormat="1" ht="12.75">
      <c r="D1480" s="37"/>
      <c r="I1480"/>
      <c r="J1480"/>
      <c r="K1480"/>
      <c r="L1480"/>
      <c r="M1480"/>
      <c r="N1480"/>
      <c r="O1480"/>
      <c r="P1480"/>
      <c r="Q1480"/>
    </row>
    <row r="1481" spans="4:17" s="39" customFormat="1" ht="12.75">
      <c r="D1481" s="37"/>
      <c r="I1481"/>
      <c r="J1481"/>
      <c r="K1481"/>
      <c r="L1481"/>
      <c r="M1481"/>
      <c r="N1481"/>
      <c r="O1481"/>
      <c r="P1481"/>
      <c r="Q1481"/>
    </row>
    <row r="1482" spans="4:17" s="39" customFormat="1" ht="12.75">
      <c r="D1482" s="37"/>
      <c r="I1482"/>
      <c r="J1482"/>
      <c r="K1482"/>
      <c r="L1482"/>
      <c r="M1482"/>
      <c r="N1482"/>
      <c r="O1482"/>
      <c r="P1482"/>
      <c r="Q1482"/>
    </row>
    <row r="1483" spans="4:17" s="39" customFormat="1" ht="12.75">
      <c r="D1483" s="37"/>
      <c r="I1483"/>
      <c r="J1483"/>
      <c r="K1483"/>
      <c r="L1483"/>
      <c r="M1483"/>
      <c r="N1483"/>
      <c r="O1483"/>
      <c r="P1483"/>
      <c r="Q1483"/>
    </row>
    <row r="1484" spans="4:17" s="39" customFormat="1" ht="12.75">
      <c r="D1484" s="37"/>
      <c r="I1484"/>
      <c r="J1484"/>
      <c r="K1484"/>
      <c r="L1484"/>
      <c r="M1484"/>
      <c r="N1484"/>
      <c r="O1484"/>
      <c r="P1484"/>
      <c r="Q1484"/>
    </row>
    <row r="1485" spans="4:17" s="39" customFormat="1" ht="12.75">
      <c r="D1485" s="37"/>
      <c r="I1485"/>
      <c r="J1485"/>
      <c r="K1485"/>
      <c r="L1485"/>
      <c r="M1485"/>
      <c r="N1485"/>
      <c r="O1485"/>
      <c r="P1485"/>
      <c r="Q1485"/>
    </row>
    <row r="1486" spans="4:17" s="39" customFormat="1" ht="12.75">
      <c r="D1486" s="37"/>
      <c r="I1486"/>
      <c r="J1486"/>
      <c r="K1486"/>
      <c r="L1486"/>
      <c r="M1486"/>
      <c r="N1486"/>
      <c r="O1486"/>
      <c r="P1486"/>
      <c r="Q1486"/>
    </row>
    <row r="1487" spans="4:17" s="39" customFormat="1" ht="12.75">
      <c r="D1487" s="37"/>
      <c r="I1487"/>
      <c r="J1487"/>
      <c r="K1487"/>
      <c r="L1487"/>
      <c r="M1487"/>
      <c r="N1487"/>
      <c r="O1487"/>
      <c r="P1487"/>
      <c r="Q1487"/>
    </row>
    <row r="1488" spans="4:17" s="39" customFormat="1" ht="12.75">
      <c r="D1488" s="37"/>
      <c r="I1488"/>
      <c r="J1488"/>
      <c r="K1488"/>
      <c r="L1488"/>
      <c r="M1488"/>
      <c r="N1488"/>
      <c r="O1488"/>
      <c r="P1488"/>
      <c r="Q1488"/>
    </row>
    <row r="1489" spans="4:17" s="39" customFormat="1" ht="12.75">
      <c r="D1489" s="37"/>
      <c r="I1489"/>
      <c r="J1489"/>
      <c r="K1489"/>
      <c r="L1489"/>
      <c r="M1489"/>
      <c r="N1489"/>
      <c r="O1489"/>
      <c r="P1489"/>
      <c r="Q1489"/>
    </row>
    <row r="1490" spans="4:17" s="39" customFormat="1" ht="12.75">
      <c r="D1490" s="37"/>
      <c r="I1490"/>
      <c r="J1490"/>
      <c r="K1490"/>
      <c r="L1490"/>
      <c r="M1490"/>
      <c r="N1490"/>
      <c r="O1490"/>
      <c r="P1490"/>
      <c r="Q1490"/>
    </row>
    <row r="1491" spans="4:17" s="39" customFormat="1" ht="12.75">
      <c r="D1491" s="37"/>
      <c r="I1491"/>
      <c r="J1491"/>
      <c r="K1491"/>
      <c r="L1491"/>
      <c r="M1491"/>
      <c r="N1491"/>
      <c r="O1491"/>
      <c r="P1491"/>
      <c r="Q1491"/>
    </row>
    <row r="1492" spans="4:17" s="39" customFormat="1" ht="12.75">
      <c r="D1492" s="37"/>
      <c r="I1492"/>
      <c r="J1492"/>
      <c r="K1492"/>
      <c r="L1492"/>
      <c r="M1492"/>
      <c r="N1492"/>
      <c r="O1492"/>
      <c r="P1492"/>
      <c r="Q1492"/>
    </row>
    <row r="1493" spans="4:17" s="39" customFormat="1" ht="12.75">
      <c r="D1493" s="37"/>
      <c r="I1493"/>
      <c r="J1493"/>
      <c r="K1493"/>
      <c r="L1493"/>
      <c r="M1493"/>
      <c r="N1493"/>
      <c r="O1493"/>
      <c r="P1493"/>
      <c r="Q1493"/>
    </row>
    <row r="1494" spans="4:17" s="39" customFormat="1" ht="12.75">
      <c r="D1494" s="37"/>
      <c r="I1494"/>
      <c r="J1494"/>
      <c r="K1494"/>
      <c r="L1494"/>
      <c r="M1494"/>
      <c r="N1494"/>
      <c r="O1494"/>
      <c r="P1494"/>
      <c r="Q1494"/>
    </row>
    <row r="1495" spans="4:17" s="39" customFormat="1" ht="12.75">
      <c r="D1495" s="37"/>
      <c r="I1495"/>
      <c r="J1495"/>
      <c r="K1495"/>
      <c r="L1495"/>
      <c r="M1495"/>
      <c r="N1495"/>
      <c r="O1495"/>
      <c r="P1495"/>
      <c r="Q1495"/>
    </row>
    <row r="1496" spans="4:17" s="39" customFormat="1" ht="12.75">
      <c r="D1496" s="37"/>
      <c r="I1496"/>
      <c r="J1496"/>
      <c r="K1496"/>
      <c r="L1496"/>
      <c r="M1496"/>
      <c r="N1496"/>
      <c r="O1496"/>
      <c r="P1496"/>
      <c r="Q1496"/>
    </row>
    <row r="1497" spans="4:17" s="39" customFormat="1" ht="12.75">
      <c r="D1497" s="37"/>
      <c r="I1497"/>
      <c r="J1497"/>
      <c r="K1497"/>
      <c r="L1497"/>
      <c r="M1497"/>
      <c r="N1497"/>
      <c r="O1497"/>
      <c r="P1497"/>
      <c r="Q1497"/>
    </row>
    <row r="1498" spans="4:17" s="39" customFormat="1" ht="12.75">
      <c r="D1498" s="37"/>
      <c r="I1498"/>
      <c r="J1498"/>
      <c r="K1498"/>
      <c r="L1498"/>
      <c r="M1498"/>
      <c r="N1498"/>
      <c r="O1498"/>
      <c r="P1498"/>
      <c r="Q1498"/>
    </row>
    <row r="1499" spans="4:17" s="39" customFormat="1" ht="12.75">
      <c r="D1499" s="37"/>
      <c r="I1499"/>
      <c r="J1499"/>
      <c r="K1499"/>
      <c r="L1499"/>
      <c r="M1499"/>
      <c r="N1499"/>
      <c r="O1499"/>
      <c r="P1499"/>
      <c r="Q1499"/>
    </row>
    <row r="1500" spans="4:17" s="39" customFormat="1" ht="12.75">
      <c r="D1500" s="37"/>
      <c r="I1500"/>
      <c r="J1500"/>
      <c r="K1500"/>
      <c r="L1500"/>
      <c r="M1500"/>
      <c r="N1500"/>
      <c r="O1500"/>
      <c r="P1500"/>
      <c r="Q1500"/>
    </row>
    <row r="1501" spans="4:17" s="39" customFormat="1" ht="12.75">
      <c r="D1501" s="37"/>
      <c r="I1501"/>
      <c r="J1501"/>
      <c r="K1501"/>
      <c r="L1501"/>
      <c r="M1501"/>
      <c r="N1501"/>
      <c r="O1501"/>
      <c r="P1501"/>
      <c r="Q1501"/>
    </row>
    <row r="1502" spans="4:17" s="39" customFormat="1" ht="12.75">
      <c r="D1502" s="37"/>
      <c r="I1502"/>
      <c r="J1502"/>
      <c r="K1502"/>
      <c r="L1502"/>
      <c r="M1502"/>
      <c r="N1502"/>
      <c r="O1502"/>
      <c r="P1502"/>
      <c r="Q1502"/>
    </row>
    <row r="1503" spans="4:17" s="39" customFormat="1" ht="12.75">
      <c r="D1503" s="37"/>
      <c r="I1503"/>
      <c r="J1503"/>
      <c r="K1503"/>
      <c r="L1503"/>
      <c r="M1503"/>
      <c r="N1503"/>
      <c r="O1503"/>
      <c r="P1503"/>
      <c r="Q1503"/>
    </row>
    <row r="1504" spans="4:17" s="39" customFormat="1" ht="12.75">
      <c r="D1504" s="37"/>
      <c r="I1504"/>
      <c r="J1504"/>
      <c r="K1504"/>
      <c r="L1504"/>
      <c r="M1504"/>
      <c r="N1504"/>
      <c r="O1504"/>
      <c r="P1504"/>
      <c r="Q1504"/>
    </row>
    <row r="1505" spans="4:17" s="39" customFormat="1" ht="12.75">
      <c r="D1505" s="37"/>
      <c r="I1505"/>
      <c r="J1505"/>
      <c r="K1505"/>
      <c r="L1505"/>
      <c r="M1505"/>
      <c r="N1505"/>
      <c r="O1505"/>
      <c r="P1505"/>
      <c r="Q1505"/>
    </row>
    <row r="1506" spans="4:17" s="39" customFormat="1" ht="12.75">
      <c r="D1506" s="37"/>
      <c r="I1506"/>
      <c r="J1506"/>
      <c r="K1506"/>
      <c r="L1506"/>
      <c r="M1506"/>
      <c r="N1506"/>
      <c r="O1506"/>
      <c r="P1506"/>
      <c r="Q1506"/>
    </row>
    <row r="1507" spans="4:17" s="39" customFormat="1" ht="12.75">
      <c r="D1507" s="37"/>
      <c r="I1507"/>
      <c r="J1507"/>
      <c r="K1507"/>
      <c r="L1507"/>
      <c r="M1507"/>
      <c r="N1507"/>
      <c r="O1507"/>
      <c r="P1507"/>
      <c r="Q1507"/>
    </row>
    <row r="1508" spans="4:17" s="39" customFormat="1" ht="12.75">
      <c r="D1508" s="37"/>
      <c r="I1508"/>
      <c r="J1508"/>
      <c r="K1508"/>
      <c r="L1508"/>
      <c r="M1508"/>
      <c r="N1508"/>
      <c r="O1508"/>
      <c r="P1508"/>
      <c r="Q1508"/>
    </row>
    <row r="1509" spans="4:17" s="39" customFormat="1" ht="12.75">
      <c r="D1509" s="37"/>
      <c r="I1509"/>
      <c r="J1509"/>
      <c r="K1509"/>
      <c r="L1509"/>
      <c r="M1509"/>
      <c r="N1509"/>
      <c r="O1509"/>
      <c r="P1509"/>
      <c r="Q1509"/>
    </row>
    <row r="1510" spans="4:17" s="39" customFormat="1" ht="12.75">
      <c r="D1510" s="37"/>
      <c r="I1510"/>
      <c r="J1510"/>
      <c r="K1510"/>
      <c r="L1510"/>
      <c r="M1510"/>
      <c r="N1510"/>
      <c r="O1510"/>
      <c r="P1510"/>
      <c r="Q1510"/>
    </row>
    <row r="1511" spans="4:17" s="39" customFormat="1" ht="12.75">
      <c r="D1511" s="37"/>
      <c r="I1511"/>
      <c r="J1511"/>
      <c r="K1511"/>
      <c r="L1511"/>
      <c r="M1511"/>
      <c r="N1511"/>
      <c r="O1511"/>
      <c r="P1511"/>
      <c r="Q1511"/>
    </row>
    <row r="1512" spans="4:17" s="39" customFormat="1" ht="12.75">
      <c r="D1512" s="37"/>
      <c r="I1512"/>
      <c r="J1512"/>
      <c r="K1512"/>
      <c r="L1512"/>
      <c r="M1512"/>
      <c r="N1512"/>
      <c r="O1512"/>
      <c r="P1512"/>
      <c r="Q1512"/>
    </row>
    <row r="1513" spans="4:17" s="39" customFormat="1" ht="12.75">
      <c r="D1513" s="37"/>
      <c r="I1513"/>
      <c r="J1513"/>
      <c r="K1513"/>
      <c r="L1513"/>
      <c r="M1513"/>
      <c r="N1513"/>
      <c r="O1513"/>
      <c r="P1513"/>
      <c r="Q1513"/>
    </row>
    <row r="1514" spans="4:17" s="39" customFormat="1" ht="12.75">
      <c r="D1514" s="37"/>
      <c r="I1514"/>
      <c r="J1514"/>
      <c r="K1514"/>
      <c r="L1514"/>
      <c r="M1514"/>
      <c r="N1514"/>
      <c r="O1514"/>
      <c r="P1514"/>
      <c r="Q1514"/>
    </row>
    <row r="1515" spans="4:17" s="39" customFormat="1" ht="12.75">
      <c r="D1515" s="37"/>
      <c r="I1515"/>
      <c r="J1515"/>
      <c r="K1515"/>
      <c r="L1515"/>
      <c r="M1515"/>
      <c r="N1515"/>
      <c r="O1515"/>
      <c r="P1515"/>
      <c r="Q1515"/>
    </row>
    <row r="1516" spans="4:17" s="39" customFormat="1" ht="12.75">
      <c r="D1516" s="37"/>
      <c r="I1516"/>
      <c r="J1516"/>
      <c r="K1516"/>
      <c r="L1516"/>
      <c r="M1516"/>
      <c r="N1516"/>
      <c r="O1516"/>
      <c r="P1516"/>
      <c r="Q1516"/>
    </row>
    <row r="1517" spans="4:17" s="39" customFormat="1" ht="12.75">
      <c r="D1517" s="37"/>
      <c r="I1517"/>
      <c r="J1517"/>
      <c r="K1517"/>
      <c r="L1517"/>
      <c r="M1517"/>
      <c r="N1517"/>
      <c r="O1517"/>
      <c r="P1517"/>
      <c r="Q1517"/>
    </row>
    <row r="1518" spans="4:17" s="39" customFormat="1" ht="12.75">
      <c r="D1518" s="37"/>
      <c r="I1518"/>
      <c r="J1518"/>
      <c r="K1518"/>
      <c r="L1518"/>
      <c r="M1518"/>
      <c r="N1518"/>
      <c r="O1518"/>
      <c r="P1518"/>
      <c r="Q1518"/>
    </row>
    <row r="1519" spans="4:17" s="39" customFormat="1" ht="12.75">
      <c r="D1519" s="37"/>
      <c r="I1519"/>
      <c r="J1519"/>
      <c r="K1519"/>
      <c r="L1519"/>
      <c r="M1519"/>
      <c r="N1519"/>
      <c r="O1519"/>
      <c r="P1519"/>
      <c r="Q1519"/>
    </row>
    <row r="1520" spans="4:17" s="39" customFormat="1" ht="12.75">
      <c r="D1520" s="37"/>
      <c r="I1520"/>
      <c r="J1520"/>
      <c r="K1520"/>
      <c r="L1520"/>
      <c r="M1520"/>
      <c r="N1520"/>
      <c r="O1520"/>
      <c r="P1520"/>
      <c r="Q1520"/>
    </row>
    <row r="1521" spans="4:17" s="39" customFormat="1" ht="12.75">
      <c r="D1521" s="37"/>
      <c r="I1521"/>
      <c r="J1521"/>
      <c r="K1521"/>
      <c r="L1521"/>
      <c r="M1521"/>
      <c r="N1521"/>
      <c r="O1521"/>
      <c r="P1521"/>
      <c r="Q1521"/>
    </row>
    <row r="1522" spans="4:17" s="39" customFormat="1" ht="12.75">
      <c r="D1522" s="37"/>
      <c r="I1522"/>
      <c r="J1522"/>
      <c r="K1522"/>
      <c r="L1522"/>
      <c r="M1522"/>
      <c r="N1522"/>
      <c r="O1522"/>
      <c r="P1522"/>
      <c r="Q1522"/>
    </row>
    <row r="1523" spans="4:17" s="39" customFormat="1" ht="12.75">
      <c r="D1523" s="37"/>
      <c r="I1523"/>
      <c r="J1523"/>
      <c r="K1523"/>
      <c r="L1523"/>
      <c r="M1523"/>
      <c r="N1523"/>
      <c r="O1523"/>
      <c r="P1523"/>
      <c r="Q1523"/>
    </row>
    <row r="1524" spans="4:17" s="39" customFormat="1" ht="12.75">
      <c r="D1524" s="37"/>
      <c r="I1524"/>
      <c r="J1524"/>
      <c r="K1524"/>
      <c r="L1524"/>
      <c r="M1524"/>
      <c r="N1524"/>
      <c r="O1524"/>
      <c r="P1524"/>
      <c r="Q1524"/>
    </row>
    <row r="1525" spans="4:17" s="39" customFormat="1" ht="12.75">
      <c r="D1525" s="37"/>
      <c r="I1525"/>
      <c r="J1525"/>
      <c r="K1525"/>
      <c r="L1525"/>
      <c r="M1525"/>
      <c r="N1525"/>
      <c r="O1525"/>
      <c r="P1525"/>
      <c r="Q1525"/>
    </row>
    <row r="1526" spans="4:17" s="39" customFormat="1" ht="12.75">
      <c r="D1526" s="37"/>
      <c r="I1526"/>
      <c r="J1526"/>
      <c r="K1526"/>
      <c r="L1526"/>
      <c r="M1526"/>
      <c r="N1526"/>
      <c r="O1526"/>
      <c r="P1526"/>
      <c r="Q1526"/>
    </row>
    <row r="1527" spans="4:17" s="39" customFormat="1" ht="12.75">
      <c r="D1527" s="37"/>
      <c r="I1527"/>
      <c r="J1527"/>
      <c r="K1527"/>
      <c r="L1527"/>
      <c r="M1527"/>
      <c r="N1527"/>
      <c r="O1527"/>
      <c r="P1527"/>
      <c r="Q1527"/>
    </row>
    <row r="1528" spans="4:17" s="39" customFormat="1" ht="12.75">
      <c r="D1528" s="37"/>
      <c r="I1528"/>
      <c r="J1528"/>
      <c r="K1528"/>
      <c r="L1528"/>
      <c r="M1528"/>
      <c r="N1528"/>
      <c r="O1528"/>
      <c r="P1528"/>
      <c r="Q1528"/>
    </row>
    <row r="1529" spans="4:17" s="39" customFormat="1" ht="12.75">
      <c r="D1529" s="37"/>
      <c r="I1529"/>
      <c r="J1529"/>
      <c r="K1529"/>
      <c r="L1529"/>
      <c r="M1529"/>
      <c r="N1529"/>
      <c r="O1529"/>
      <c r="P1529"/>
      <c r="Q1529"/>
    </row>
    <row r="1530" spans="4:17" s="39" customFormat="1" ht="12.75">
      <c r="D1530" s="37"/>
      <c r="I1530"/>
      <c r="J1530"/>
      <c r="K1530"/>
      <c r="L1530"/>
      <c r="M1530"/>
      <c r="N1530"/>
      <c r="O1530"/>
      <c r="P1530"/>
      <c r="Q1530"/>
    </row>
    <row r="1531" spans="4:17" s="39" customFormat="1" ht="12.75">
      <c r="D1531" s="37"/>
      <c r="I1531"/>
      <c r="J1531"/>
      <c r="K1531"/>
      <c r="L1531"/>
      <c r="M1531"/>
      <c r="N1531"/>
      <c r="O1531"/>
      <c r="P1531"/>
      <c r="Q1531"/>
    </row>
    <row r="1532" spans="4:17" s="39" customFormat="1" ht="12.75">
      <c r="D1532" s="37"/>
      <c r="I1532"/>
      <c r="J1532"/>
      <c r="K1532"/>
      <c r="L1532"/>
      <c r="M1532"/>
      <c r="N1532"/>
      <c r="O1532"/>
      <c r="P1532"/>
      <c r="Q1532"/>
    </row>
    <row r="1533" spans="4:17" s="39" customFormat="1" ht="12.75">
      <c r="D1533" s="37"/>
      <c r="I1533"/>
      <c r="J1533"/>
      <c r="K1533"/>
      <c r="L1533"/>
      <c r="M1533"/>
      <c r="N1533"/>
      <c r="O1533"/>
      <c r="P1533"/>
      <c r="Q1533"/>
    </row>
    <row r="1534" spans="4:17" s="39" customFormat="1" ht="12.75">
      <c r="D1534" s="37"/>
      <c r="I1534"/>
      <c r="J1534"/>
      <c r="K1534"/>
      <c r="L1534"/>
      <c r="M1534"/>
      <c r="N1534"/>
      <c r="O1534"/>
      <c r="P1534"/>
      <c r="Q1534"/>
    </row>
    <row r="1535" spans="4:17" s="39" customFormat="1" ht="12.75">
      <c r="D1535" s="37"/>
      <c r="I1535"/>
      <c r="J1535"/>
      <c r="K1535"/>
      <c r="L1535"/>
      <c r="M1535"/>
      <c r="N1535"/>
      <c r="O1535"/>
      <c r="P1535"/>
      <c r="Q1535"/>
    </row>
    <row r="1536" spans="4:17" s="39" customFormat="1" ht="12.75">
      <c r="D1536" s="37"/>
      <c r="I1536"/>
      <c r="J1536"/>
      <c r="K1536"/>
      <c r="L1536"/>
      <c r="M1536"/>
      <c r="N1536"/>
      <c r="O1536"/>
      <c r="P1536"/>
      <c r="Q1536"/>
    </row>
    <row r="1537" spans="4:17" s="39" customFormat="1" ht="12.75">
      <c r="D1537" s="37"/>
      <c r="I1537"/>
      <c r="J1537"/>
      <c r="K1537"/>
      <c r="L1537"/>
      <c r="M1537"/>
      <c r="N1537"/>
      <c r="O1537"/>
      <c r="P1537"/>
      <c r="Q1537"/>
    </row>
    <row r="1538" spans="4:17" s="39" customFormat="1" ht="12.75">
      <c r="D1538" s="37"/>
      <c r="I1538"/>
      <c r="J1538"/>
      <c r="K1538"/>
      <c r="L1538"/>
      <c r="M1538"/>
      <c r="N1538"/>
      <c r="O1538"/>
      <c r="P1538"/>
      <c r="Q1538"/>
    </row>
    <row r="1539" spans="4:17" s="39" customFormat="1" ht="12.75">
      <c r="D1539" s="37"/>
      <c r="I1539"/>
      <c r="J1539"/>
      <c r="K1539"/>
      <c r="L1539"/>
      <c r="M1539"/>
      <c r="N1539"/>
      <c r="O1539"/>
      <c r="P1539"/>
      <c r="Q1539"/>
    </row>
    <row r="1540" spans="4:17" s="39" customFormat="1" ht="12.75">
      <c r="D1540" s="37"/>
      <c r="I1540"/>
      <c r="J1540"/>
      <c r="K1540"/>
      <c r="L1540"/>
      <c r="M1540"/>
      <c r="N1540"/>
      <c r="O1540"/>
      <c r="P1540"/>
      <c r="Q1540"/>
    </row>
    <row r="1541" spans="4:17" s="39" customFormat="1" ht="12.75">
      <c r="D1541" s="37"/>
      <c r="I1541"/>
      <c r="J1541"/>
      <c r="K1541"/>
      <c r="L1541"/>
      <c r="M1541"/>
      <c r="N1541"/>
      <c r="O1541"/>
      <c r="P1541"/>
      <c r="Q1541"/>
    </row>
    <row r="1542" spans="4:17" s="39" customFormat="1" ht="12.75">
      <c r="D1542" s="37"/>
      <c r="I1542"/>
      <c r="J1542"/>
      <c r="K1542"/>
      <c r="L1542"/>
      <c r="M1542"/>
      <c r="N1542"/>
      <c r="O1542"/>
      <c r="P1542"/>
      <c r="Q1542"/>
    </row>
    <row r="1543" spans="4:17" s="39" customFormat="1" ht="12.75">
      <c r="D1543" s="37"/>
      <c r="I1543"/>
      <c r="J1543"/>
      <c r="K1543"/>
      <c r="L1543"/>
      <c r="M1543"/>
      <c r="N1543"/>
      <c r="O1543"/>
      <c r="P1543"/>
      <c r="Q1543"/>
    </row>
    <row r="1544" spans="4:17" s="39" customFormat="1" ht="12.75">
      <c r="D1544" s="37"/>
      <c r="I1544"/>
      <c r="J1544"/>
      <c r="K1544"/>
      <c r="L1544"/>
      <c r="M1544"/>
      <c r="N1544"/>
      <c r="O1544"/>
      <c r="P1544"/>
      <c r="Q1544"/>
    </row>
    <row r="1545" spans="4:17" s="39" customFormat="1" ht="12.75">
      <c r="D1545" s="37"/>
      <c r="I1545"/>
      <c r="J1545"/>
      <c r="K1545"/>
      <c r="L1545"/>
      <c r="M1545"/>
      <c r="N1545"/>
      <c r="O1545"/>
      <c r="P1545"/>
      <c r="Q1545"/>
    </row>
    <row r="1546" spans="4:17" s="39" customFormat="1" ht="12.75">
      <c r="D1546" s="37"/>
      <c r="I1546"/>
      <c r="J1546"/>
      <c r="K1546"/>
      <c r="L1546"/>
      <c r="M1546"/>
      <c r="N1546"/>
      <c r="O1546"/>
      <c r="P1546"/>
      <c r="Q1546"/>
    </row>
    <row r="1547" spans="4:17" s="39" customFormat="1" ht="12.75">
      <c r="D1547" s="37"/>
      <c r="I1547"/>
      <c r="J1547"/>
      <c r="K1547"/>
      <c r="L1547"/>
      <c r="M1547"/>
      <c r="N1547"/>
      <c r="O1547"/>
      <c r="P1547"/>
      <c r="Q1547"/>
    </row>
    <row r="1548" spans="4:17" s="39" customFormat="1" ht="12.75">
      <c r="D1548" s="37"/>
      <c r="I1548"/>
      <c r="J1548"/>
      <c r="K1548"/>
      <c r="L1548"/>
      <c r="M1548"/>
      <c r="N1548"/>
      <c r="O1548"/>
      <c r="P1548"/>
      <c r="Q1548"/>
    </row>
    <row r="1549" spans="4:17" s="39" customFormat="1" ht="12.75">
      <c r="D1549" s="37"/>
      <c r="I1549"/>
      <c r="J1549"/>
      <c r="K1549"/>
      <c r="L1549"/>
      <c r="M1549"/>
      <c r="N1549"/>
      <c r="O1549"/>
      <c r="P1549"/>
      <c r="Q1549"/>
    </row>
    <row r="1550" spans="4:17" s="39" customFormat="1" ht="12.75">
      <c r="D1550" s="37"/>
      <c r="I1550"/>
      <c r="J1550"/>
      <c r="K1550"/>
      <c r="L1550"/>
      <c r="M1550"/>
      <c r="N1550"/>
      <c r="O1550"/>
      <c r="P1550"/>
      <c r="Q1550"/>
    </row>
    <row r="1551" spans="4:17" s="39" customFormat="1" ht="12.75">
      <c r="D1551" s="37"/>
      <c r="I1551"/>
      <c r="J1551"/>
      <c r="K1551"/>
      <c r="L1551"/>
      <c r="M1551"/>
      <c r="N1551"/>
      <c r="O1551"/>
      <c r="P1551"/>
      <c r="Q1551"/>
    </row>
    <row r="1552" spans="4:17" s="39" customFormat="1" ht="12.75">
      <c r="D1552" s="37"/>
      <c r="I1552"/>
      <c r="J1552"/>
      <c r="K1552"/>
      <c r="L1552"/>
      <c r="M1552"/>
      <c r="N1552"/>
      <c r="O1552"/>
      <c r="P1552"/>
      <c r="Q1552"/>
    </row>
    <row r="1553" spans="4:17" s="39" customFormat="1" ht="12.75">
      <c r="D1553" s="37"/>
      <c r="I1553"/>
      <c r="J1553"/>
      <c r="K1553"/>
      <c r="L1553"/>
      <c r="M1553"/>
      <c r="N1553"/>
      <c r="O1553"/>
      <c r="P1553"/>
      <c r="Q1553"/>
    </row>
    <row r="1554" spans="4:17" s="39" customFormat="1" ht="12.75">
      <c r="D1554" s="37"/>
      <c r="I1554"/>
      <c r="J1554"/>
      <c r="K1554"/>
      <c r="L1554"/>
      <c r="M1554"/>
      <c r="N1554"/>
      <c r="O1554"/>
      <c r="P1554"/>
      <c r="Q1554"/>
    </row>
    <row r="1555" spans="4:17" s="39" customFormat="1" ht="12.75">
      <c r="D1555" s="37"/>
      <c r="I1555"/>
      <c r="J1555"/>
      <c r="K1555"/>
      <c r="L1555"/>
      <c r="M1555"/>
      <c r="N1555"/>
      <c r="O1555"/>
      <c r="P1555"/>
      <c r="Q1555"/>
    </row>
    <row r="1556" spans="4:17" s="39" customFormat="1" ht="12.75">
      <c r="D1556" s="37"/>
      <c r="I1556"/>
      <c r="J1556"/>
      <c r="K1556"/>
      <c r="L1556"/>
      <c r="M1556"/>
      <c r="N1556"/>
      <c r="O1556"/>
      <c r="P1556"/>
      <c r="Q1556"/>
    </row>
    <row r="1557" spans="4:17" s="39" customFormat="1" ht="12.75">
      <c r="D1557" s="37"/>
      <c r="I1557"/>
      <c r="J1557"/>
      <c r="K1557"/>
      <c r="L1557"/>
      <c r="M1557"/>
      <c r="N1557"/>
      <c r="O1557"/>
      <c r="P1557"/>
      <c r="Q1557"/>
    </row>
    <row r="1558" spans="4:17" s="39" customFormat="1" ht="12.75">
      <c r="D1558" s="37"/>
      <c r="I1558"/>
      <c r="J1558"/>
      <c r="K1558"/>
      <c r="L1558"/>
      <c r="M1558"/>
      <c r="N1558"/>
      <c r="O1558"/>
      <c r="P1558"/>
      <c r="Q1558"/>
    </row>
    <row r="1559" spans="4:17" s="39" customFormat="1" ht="12.75">
      <c r="D1559" s="37"/>
      <c r="I1559"/>
      <c r="J1559"/>
      <c r="K1559"/>
      <c r="L1559"/>
      <c r="M1559"/>
      <c r="N1559"/>
      <c r="O1559"/>
      <c r="P1559"/>
      <c r="Q1559"/>
    </row>
    <row r="1560" spans="4:17" s="39" customFormat="1" ht="12.75">
      <c r="D1560" s="37"/>
      <c r="I1560"/>
      <c r="J1560"/>
      <c r="K1560"/>
      <c r="L1560"/>
      <c r="M1560"/>
      <c r="N1560"/>
      <c r="O1560"/>
      <c r="P1560"/>
      <c r="Q1560"/>
    </row>
    <row r="1561" spans="4:17" s="39" customFormat="1" ht="12.75">
      <c r="D1561" s="37"/>
      <c r="I1561"/>
      <c r="J1561"/>
      <c r="K1561"/>
      <c r="L1561"/>
      <c r="M1561"/>
      <c r="N1561"/>
      <c r="O1561"/>
      <c r="P1561"/>
      <c r="Q1561"/>
    </row>
    <row r="1562" spans="4:17" s="39" customFormat="1" ht="12.75">
      <c r="D1562" s="37"/>
      <c r="I1562"/>
      <c r="J1562"/>
      <c r="K1562"/>
      <c r="L1562"/>
      <c r="M1562"/>
      <c r="N1562"/>
      <c r="O1562"/>
      <c r="P1562"/>
      <c r="Q1562"/>
    </row>
    <row r="1563" spans="4:17" s="39" customFormat="1" ht="12.75">
      <c r="D1563" s="37"/>
      <c r="I1563"/>
      <c r="J1563"/>
      <c r="K1563"/>
      <c r="L1563"/>
      <c r="M1563"/>
      <c r="N1563"/>
      <c r="O1563"/>
      <c r="P1563"/>
      <c r="Q1563"/>
    </row>
    <row r="1564" spans="4:17" s="39" customFormat="1" ht="12.75">
      <c r="D1564" s="37"/>
      <c r="I1564"/>
      <c r="J1564"/>
      <c r="K1564"/>
      <c r="L1564"/>
      <c r="M1564"/>
      <c r="N1564"/>
      <c r="O1564"/>
      <c r="P1564"/>
      <c r="Q1564"/>
    </row>
    <row r="1565" spans="4:17" s="39" customFormat="1" ht="12.75">
      <c r="D1565" s="37"/>
      <c r="I1565"/>
      <c r="J1565"/>
      <c r="K1565"/>
      <c r="L1565"/>
      <c r="M1565"/>
      <c r="N1565"/>
      <c r="O1565"/>
      <c r="P1565"/>
      <c r="Q1565"/>
    </row>
    <row r="1566" spans="4:17" s="39" customFormat="1" ht="12.75">
      <c r="D1566" s="37"/>
      <c r="I1566"/>
      <c r="J1566"/>
      <c r="K1566"/>
      <c r="L1566"/>
      <c r="M1566"/>
      <c r="N1566"/>
      <c r="O1566"/>
      <c r="P1566"/>
      <c r="Q1566"/>
    </row>
    <row r="1567" spans="4:17" s="39" customFormat="1" ht="12.75">
      <c r="D1567" s="37"/>
      <c r="I1567"/>
      <c r="J1567"/>
      <c r="K1567"/>
      <c r="L1567"/>
      <c r="M1567"/>
      <c r="N1567"/>
      <c r="O1567"/>
      <c r="P1567"/>
      <c r="Q1567"/>
    </row>
    <row r="1568" spans="4:17" s="39" customFormat="1" ht="12.75">
      <c r="D1568" s="37"/>
      <c r="I1568"/>
      <c r="J1568"/>
      <c r="K1568"/>
      <c r="L1568"/>
      <c r="M1568"/>
      <c r="N1568"/>
      <c r="O1568"/>
      <c r="P1568"/>
      <c r="Q1568"/>
    </row>
    <row r="1569" spans="4:17" s="39" customFormat="1" ht="12.75">
      <c r="D1569" s="37"/>
      <c r="I1569"/>
      <c r="J1569"/>
      <c r="K1569"/>
      <c r="L1569"/>
      <c r="M1569"/>
      <c r="N1569"/>
      <c r="O1569"/>
      <c r="P1569"/>
      <c r="Q1569"/>
    </row>
    <row r="1570" spans="4:17" s="39" customFormat="1" ht="12.75">
      <c r="D1570" s="37"/>
      <c r="I1570"/>
      <c r="J1570"/>
      <c r="K1570"/>
      <c r="L1570"/>
      <c r="M1570"/>
      <c r="N1570"/>
      <c r="O1570"/>
      <c r="P1570"/>
      <c r="Q1570"/>
    </row>
    <row r="1571" spans="4:17" s="39" customFormat="1" ht="12.75">
      <c r="D1571" s="37"/>
      <c r="I1571"/>
      <c r="J1571"/>
      <c r="K1571"/>
      <c r="L1571"/>
      <c r="M1571"/>
      <c r="N1571"/>
      <c r="O1571"/>
      <c r="P1571"/>
      <c r="Q1571"/>
    </row>
    <row r="1572" spans="4:17" s="39" customFormat="1" ht="12.75">
      <c r="D1572" s="37"/>
      <c r="I1572"/>
      <c r="J1572"/>
      <c r="K1572"/>
      <c r="L1572"/>
      <c r="M1572"/>
      <c r="N1572"/>
      <c r="O1572"/>
      <c r="P1572"/>
      <c r="Q1572"/>
    </row>
    <row r="1573" spans="4:17" s="39" customFormat="1" ht="12.75">
      <c r="D1573" s="37"/>
      <c r="I1573"/>
      <c r="J1573"/>
      <c r="K1573"/>
      <c r="L1573"/>
      <c r="M1573"/>
      <c r="N1573"/>
      <c r="O1573"/>
      <c r="P1573"/>
      <c r="Q1573"/>
    </row>
    <row r="1574" spans="4:17" s="39" customFormat="1" ht="12.75">
      <c r="D1574" s="37"/>
      <c r="I1574"/>
      <c r="J1574"/>
      <c r="K1574"/>
      <c r="L1574"/>
      <c r="M1574"/>
      <c r="N1574"/>
      <c r="O1574"/>
      <c r="P1574"/>
      <c r="Q1574"/>
    </row>
    <row r="1575" spans="4:17" s="39" customFormat="1" ht="12.75">
      <c r="D1575" s="37"/>
      <c r="I1575"/>
      <c r="J1575"/>
      <c r="K1575"/>
      <c r="L1575"/>
      <c r="M1575"/>
      <c r="N1575"/>
      <c r="O1575"/>
      <c r="P1575"/>
      <c r="Q1575"/>
    </row>
    <row r="1576" spans="4:17" s="39" customFormat="1" ht="12.75">
      <c r="D1576" s="37"/>
      <c r="I1576"/>
      <c r="J1576"/>
      <c r="K1576"/>
      <c r="L1576"/>
      <c r="M1576"/>
      <c r="N1576"/>
      <c r="O1576"/>
      <c r="P1576"/>
      <c r="Q1576"/>
    </row>
    <row r="1577" spans="4:17" s="39" customFormat="1" ht="12.75">
      <c r="D1577" s="37"/>
      <c r="I1577"/>
      <c r="J1577"/>
      <c r="K1577"/>
      <c r="L1577"/>
      <c r="M1577"/>
      <c r="N1577"/>
      <c r="O1577"/>
      <c r="P1577"/>
      <c r="Q1577"/>
    </row>
    <row r="1578" spans="4:17" s="39" customFormat="1" ht="12.75">
      <c r="D1578" s="37"/>
      <c r="I1578"/>
      <c r="J1578"/>
      <c r="K1578"/>
      <c r="L1578"/>
      <c r="M1578"/>
      <c r="N1578"/>
      <c r="O1578"/>
      <c r="P1578"/>
      <c r="Q1578"/>
    </row>
    <row r="1579" spans="4:17" s="39" customFormat="1" ht="12.75">
      <c r="D1579" s="37"/>
      <c r="I1579"/>
      <c r="J1579"/>
      <c r="K1579"/>
      <c r="L1579"/>
      <c r="M1579"/>
      <c r="N1579"/>
      <c r="O1579"/>
      <c r="P1579"/>
      <c r="Q1579"/>
    </row>
    <row r="1580" spans="4:17" s="39" customFormat="1" ht="12.75">
      <c r="D1580" s="37"/>
      <c r="I1580"/>
      <c r="J1580"/>
      <c r="K1580"/>
      <c r="L1580"/>
      <c r="M1580"/>
      <c r="N1580"/>
      <c r="O1580"/>
      <c r="P1580"/>
      <c r="Q1580"/>
    </row>
    <row r="1581" spans="4:17" s="39" customFormat="1" ht="12.75">
      <c r="D1581" s="37"/>
      <c r="I1581"/>
      <c r="J1581"/>
      <c r="K1581"/>
      <c r="L1581"/>
      <c r="M1581"/>
      <c r="N1581"/>
      <c r="O1581"/>
      <c r="P1581"/>
      <c r="Q1581"/>
    </row>
    <row r="1582" spans="4:17" s="39" customFormat="1" ht="12.75">
      <c r="D1582" s="37"/>
      <c r="I1582"/>
      <c r="J1582"/>
      <c r="K1582"/>
      <c r="L1582"/>
      <c r="M1582"/>
      <c r="N1582"/>
      <c r="O1582"/>
      <c r="P1582"/>
      <c r="Q1582"/>
    </row>
    <row r="1583" spans="4:17" s="39" customFormat="1" ht="12.75">
      <c r="D1583" s="37"/>
      <c r="I1583"/>
      <c r="J1583"/>
      <c r="K1583"/>
      <c r="L1583"/>
      <c r="M1583"/>
      <c r="N1583"/>
      <c r="O1583"/>
      <c r="P1583"/>
      <c r="Q1583"/>
    </row>
    <row r="1584" spans="4:17" s="39" customFormat="1" ht="12.75">
      <c r="D1584" s="37"/>
      <c r="I1584"/>
      <c r="J1584"/>
      <c r="K1584"/>
      <c r="L1584"/>
      <c r="M1584"/>
      <c r="N1584"/>
      <c r="O1584"/>
      <c r="P1584"/>
      <c r="Q1584"/>
    </row>
    <row r="1585" spans="4:17" s="39" customFormat="1" ht="12.75">
      <c r="D1585" s="37"/>
      <c r="I1585"/>
      <c r="J1585"/>
      <c r="K1585"/>
      <c r="L1585"/>
      <c r="M1585"/>
      <c r="N1585"/>
      <c r="O1585"/>
      <c r="P1585"/>
      <c r="Q1585"/>
    </row>
  </sheetData>
  <mergeCells count="4">
    <mergeCell ref="D6:D7"/>
    <mergeCell ref="E6:E7"/>
    <mergeCell ref="F6:F7"/>
    <mergeCell ref="G6:G7"/>
  </mergeCells>
  <printOptions horizontalCentered="1"/>
  <pageMargins left="0.77" right="0.5905511811023623" top="0.6692913385826772" bottom="0.5905511811023623" header="0.5118110236220472" footer="0.3937007874015748"/>
  <pageSetup firstPageNumber="3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2003-04-28T06:47:10Z</cp:lastPrinted>
  <dcterms:created xsi:type="dcterms:W3CDTF">1999-10-22T05:56:32Z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