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060" firstSheet="2" activeTab="4"/>
  </bookViews>
  <sheets>
    <sheet name="dochody" sheetId="1" r:id="rId1"/>
    <sheet name="wydatki" sheetId="2" r:id="rId2"/>
    <sheet name="jednostki" sheetId="3" r:id="rId3"/>
    <sheet name="harm doch" sheetId="4" r:id="rId4"/>
    <sheet name="harm wyd" sheetId="5" r:id="rId5"/>
  </sheets>
  <definedNames>
    <definedName name="_xlnm.Print_Titles" localSheetId="0">'dochody'!$8:$8</definedName>
    <definedName name="_xlnm.Print_Titles" localSheetId="4">'harm wyd'!$9:$9</definedName>
    <definedName name="_xlnm.Print_Titles" localSheetId="2">'jednostki'!$9:$9</definedName>
    <definedName name="_xlnm.Print_Titles" localSheetId="1">'wydatki'!$9:$9</definedName>
  </definedNames>
  <calcPr fullCalcOnLoad="1"/>
</workbook>
</file>

<file path=xl/comments2.xml><?xml version="1.0" encoding="utf-8"?>
<comments xmlns="http://schemas.openxmlformats.org/spreadsheetml/2006/main">
  <authors>
    <author>um</author>
  </authors>
  <commentList>
    <comment ref="A40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</t>
        </r>
      </text>
    </comment>
    <comment ref="A53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</t>
        </r>
      </text>
    </comment>
    <comment ref="A36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</t>
        </r>
      </text>
    </comment>
    <comment ref="A57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</t>
        </r>
      </text>
    </comment>
    <comment ref="A38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</t>
        </r>
      </text>
    </comment>
    <comment ref="A42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</t>
        </r>
      </text>
    </comment>
    <comment ref="A41" authorId="0">
      <text>
        <r>
          <t/>
        </r>
      </text>
    </comment>
    <comment ref="A63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</t>
        </r>
      </text>
    </comment>
    <comment ref="A140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</t>
        </r>
      </text>
    </comment>
    <comment ref="A79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</t>
        </r>
      </text>
    </comment>
    <comment ref="A67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um</author>
    <author>Mariusz T</author>
  </authors>
  <commentList>
    <comment ref="A90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</t>
        </r>
      </text>
    </comment>
    <comment ref="A92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</t>
        </r>
      </text>
    </comment>
    <comment ref="A229" authorId="1">
      <text>
        <r>
          <rPr>
            <b/>
            <sz val="8"/>
            <rFont val="Tahoma"/>
            <family val="0"/>
          </rPr>
          <t>Mariusz T:</t>
        </r>
        <r>
          <rPr>
            <sz val="8"/>
            <rFont val="Tahoma"/>
            <family val="0"/>
          </rPr>
          <t xml:space="preserve">
</t>
        </r>
      </text>
    </comment>
    <comment ref="A68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</t>
        </r>
      </text>
    </comment>
    <comment ref="A70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</t>
        </r>
      </text>
    </comment>
    <comment ref="A287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<sst xmlns="http://schemas.openxmlformats.org/spreadsheetml/2006/main" count="815" uniqueCount="335">
  <si>
    <t>I Liceum Ogólnokształcące</t>
  </si>
  <si>
    <t>inwestycje - cmentarz komunalny</t>
  </si>
  <si>
    <t>Rezerwy</t>
  </si>
  <si>
    <t>Zespół Szkół nr 5</t>
  </si>
  <si>
    <t>z dnia 18 grudnia 2006 roku</t>
  </si>
  <si>
    <t>Harmonogram realizacji dochodów budżetu miasta w 2006 roku</t>
  </si>
  <si>
    <t>Miesiące</t>
  </si>
  <si>
    <t>(nazwa działu, rozdziału)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</si>
  <si>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</si>
  <si>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</si>
  <si>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</si>
  <si>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</si>
  <si>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</si>
  <si>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</si>
  <si>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</si>
  <si>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</si>
  <si>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</si>
  <si>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</si>
  <si>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</si>
  <si>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</si>
  <si>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Dochody ogółem</t>
  </si>
  <si>
    <t>1.1 Wydział Finansowy</t>
  </si>
  <si>
    <t>1.2 Wydział Oświaty i Wychowania</t>
  </si>
  <si>
    <t>Dotacje celowe i inne środki na zadania realizowane na podstawie porozumień i umów - gmina</t>
  </si>
  <si>
    <t>Harmonogram realizacji wydatków budżetu miasta w 2006 roku</t>
  </si>
  <si>
    <r>
      <t xml:space="preserve">Dochody gminy ogółem, </t>
    </r>
    <r>
      <rPr>
        <i/>
        <sz val="10"/>
        <rFont val="Arial CE"/>
        <family val="0"/>
      </rPr>
      <t>w tym:</t>
    </r>
  </si>
  <si>
    <r>
      <t xml:space="preserve">Dochody powiatu ogółem, </t>
    </r>
    <r>
      <rPr>
        <i/>
        <sz val="10"/>
        <rFont val="Arial CE"/>
        <family val="0"/>
      </rPr>
      <t>w tym:</t>
    </r>
  </si>
  <si>
    <t>Dział</t>
  </si>
  <si>
    <t xml:space="preserve">Rozdz.      </t>
  </si>
  <si>
    <t>Dochody budżetu miasta ogółem</t>
  </si>
  <si>
    <t>z tego:</t>
  </si>
  <si>
    <t xml:space="preserve">Dochody własne </t>
  </si>
  <si>
    <t>Pozostała działalność</t>
  </si>
  <si>
    <t>Załącznik nr 1</t>
  </si>
  <si>
    <t>w złotych</t>
  </si>
  <si>
    <r>
      <t xml:space="preserve">Dochody gminy ogółem, </t>
    </r>
    <r>
      <rPr>
        <i/>
        <sz val="10"/>
        <rFont val="Arial CE"/>
        <family val="2"/>
      </rPr>
      <t>z tego:</t>
    </r>
  </si>
  <si>
    <t>Rozdz.</t>
  </si>
  <si>
    <t>Ogółem</t>
  </si>
  <si>
    <t>Oświata i wychowanie</t>
  </si>
  <si>
    <t>Szkoły podstawowe</t>
  </si>
  <si>
    <t>Gimnazja</t>
  </si>
  <si>
    <t>Licea ogólnokształcące</t>
  </si>
  <si>
    <t>Szkoły zawodowe</t>
  </si>
  <si>
    <t>Pomoc społeczna</t>
  </si>
  <si>
    <t>Kultura fizyczna i sport</t>
  </si>
  <si>
    <t>Zmiany</t>
  </si>
  <si>
    <t>Treść</t>
  </si>
  <si>
    <t>Gospodarka komunalna i ochrona środowiska</t>
  </si>
  <si>
    <t>Wydatki ogółem</t>
  </si>
  <si>
    <t>Plan po zmianach</t>
  </si>
  <si>
    <t xml:space="preserve">Subwencje </t>
  </si>
  <si>
    <t>Różne rozliczenia</t>
  </si>
  <si>
    <t>Część oświatowa subwencji ogólnej dla jednostek samorządu terytorialnego</t>
  </si>
  <si>
    <t>subwencja oświatowa</t>
  </si>
  <si>
    <t>Dotacje celowe i inne środki na zadania własne</t>
  </si>
  <si>
    <t>Dochody powiatu ogółem, z tego:</t>
  </si>
  <si>
    <t>Dochody własne</t>
  </si>
  <si>
    <t>Dotacje celowe na zadania realizowane na podstawie porozumień i umów</t>
  </si>
  <si>
    <t>Załącznik nr 2</t>
  </si>
  <si>
    <t>Plan
 po zmianach</t>
  </si>
  <si>
    <t>Wydatki na zadania własne</t>
  </si>
  <si>
    <t>wydatki rzeczowe</t>
  </si>
  <si>
    <t>Kultura i ochrona dziedzictwa narodowego</t>
  </si>
  <si>
    <t xml:space="preserve">Wydatki na zadania realizowane na podstawie porozumień 
i umów </t>
  </si>
  <si>
    <t>Transport i łączność</t>
  </si>
  <si>
    <t>Drogi publiczne w miastach na prawach powiatu</t>
  </si>
  <si>
    <t>pochodne od wynagrodzeń</t>
  </si>
  <si>
    <t>Instytucje kultury fizycznej</t>
  </si>
  <si>
    <t>inwestycje</t>
  </si>
  <si>
    <t>Załącznik nr 4</t>
  </si>
  <si>
    <t xml:space="preserve">Dotacje celowe z budżetu państwa na zadania 
z zakresu administracji rządowej </t>
  </si>
  <si>
    <t>Plan według uchwały 
nr 849/XXXVI/2005 
Rady Miasta Lublin 
z 29.12.2005 r.
z późn. zm.</t>
  </si>
  <si>
    <t>Dochody budżetu miasta na 2006 rok</t>
  </si>
  <si>
    <t>Wydatki budżetu miasta na 2006 rok</t>
  </si>
  <si>
    <t>Plan według uchwały
nr 849/XXXVI/2005
Rady Miasta Lublin
z 29.12.2005 r.
z późn. zm.</t>
  </si>
  <si>
    <t>Działalność usługowa</t>
  </si>
  <si>
    <t>Usługi opiekuńcze i specjalistyczne usługi opiekuńcze</t>
  </si>
  <si>
    <t xml:space="preserve">usługi opiekuńcze  </t>
  </si>
  <si>
    <t>Ośrodki pomocy społecznej</t>
  </si>
  <si>
    <t>Zadania w zakresie kultury fizycznej i sportu</t>
  </si>
  <si>
    <t>Lokalny transport zbiorowy</t>
  </si>
  <si>
    <t>Cmentarze</t>
  </si>
  <si>
    <t>Subwencje i dotacja rekompensująca</t>
  </si>
  <si>
    <t>Bezpieczeństwo publiczne i ochrona przeciwpożarowa</t>
  </si>
  <si>
    <t>Komendy powiatowe Państwowej Straży Pożarnej</t>
  </si>
  <si>
    <t>dofinansowanie Straży Pożarnej</t>
  </si>
  <si>
    <t>zwrot dotacji otrzymanej z budżetu państwa na realizację projektu "Rozbudowa transgranicznego systemu ochrony środowiska naturalnego oraz zwalczania skutków katastrof i klęsk żywiołowych na terenie województwa lubelskiego oraz obwodu lwowskiego"</t>
  </si>
  <si>
    <t>Licea profilowane</t>
  </si>
  <si>
    <t>Szkoły zawodowe specjalne</t>
  </si>
  <si>
    <t>Centra kształcenia ustawicznego i praktycznego oraz ośrodki dokształcania zawodowego</t>
  </si>
  <si>
    <t>Domy i ośrodki kultury, świetlice i kluby</t>
  </si>
  <si>
    <t>Ośrodki wsparcia</t>
  </si>
  <si>
    <t>Załącznik nr 5</t>
  </si>
  <si>
    <t>realizacja programu "Bezpieczny Lublin", w tym:</t>
  </si>
  <si>
    <t>dotacja na realizację projektu "SZANSA - Aktywizacja zawodowa młodzieży trudnej w Lublinie"</t>
  </si>
  <si>
    <t>Rezerwy ogólne i celowe</t>
  </si>
  <si>
    <t>Domy pomocy społecznej</t>
  </si>
  <si>
    <t>Dotacje celowe i inne środki na zadania realizowane na podstawie porozumień i umów</t>
  </si>
  <si>
    <t>Dotacje celowe z budżetu państwa na zadania zlecone 
z zakresu administracji rządowej</t>
  </si>
  <si>
    <t>rezerwa celowa na finansowanie projektów współfinansowanych ze środków Unii Europejskiej</t>
  </si>
  <si>
    <t>środki z Programu Phare oraz Europejskiego Funduszu Rozwoju Regionalnego na dofinansowanie inwestycji drogowych</t>
  </si>
  <si>
    <t>wynagrodzenia</t>
  </si>
  <si>
    <t>środki z Programu Wspólnoty Europejskiej SOCRATES GRUNDTVIG 2 na realizację projektu "EduPart. Partnerstwo na rzecz edukacji i pobudzania aktywności rodzin"</t>
  </si>
  <si>
    <t>Edukacyjna opieka wychowawcza</t>
  </si>
  <si>
    <t>Pomoc materialna dla uczniów</t>
  </si>
  <si>
    <t>Placówki opiekuńczo - wychowawcze</t>
  </si>
  <si>
    <t>Specjalne ośrodki szkolno-wychowawcze</t>
  </si>
  <si>
    <t>Pozostałe zadania w zakresie kultury</t>
  </si>
  <si>
    <t>środki na realizację projektu "Kultura bez granic - Dni Debreczyna w Lublinie"</t>
  </si>
  <si>
    <t>środki z programu Wspólnoty Europejskiej Młodzież na realizację projektu "Moja przyszłość"</t>
  </si>
  <si>
    <t>remonty</t>
  </si>
  <si>
    <t>środki z Europejskiego Funduszu Rozwoju Regionalnego na dofinansowanie inwestycji z zakresu transportu zbiorowego</t>
  </si>
  <si>
    <t>dotacje dla niepublicznych szkół podstawowych</t>
  </si>
  <si>
    <t>dotacje dla publicznych i niepublicznych liceów ogólnokształcących</t>
  </si>
  <si>
    <t>dotacje dla publicznych i niepublicznych szkół zawodowych</t>
  </si>
  <si>
    <t>Świetlice szkolne</t>
  </si>
  <si>
    <t>Poradnie psychologiczno-pedagogiczne, w tym poradnie specjalistyczne</t>
  </si>
  <si>
    <t>Internaty i bursy szkolne</t>
  </si>
  <si>
    <t>dotacje dla specjalnych niepublicznych ośrodków szkolno-wychowawczych</t>
  </si>
  <si>
    <t>Przedszkola</t>
  </si>
  <si>
    <t>dotacje dla publicznych i niepublicznych przedszkoli</t>
  </si>
  <si>
    <t>dotacje dla publicznych i niepublicznych gimnazjów</t>
  </si>
  <si>
    <t>dotacje dla niepublicznych burs i internatów</t>
  </si>
  <si>
    <t>realizacja projektu "Program stypendialny Miasta Lublin szansą ponadgimnazjalistów z terenów wiejskich"</t>
  </si>
  <si>
    <t>dotacja z Europejskiego Funduszu Społecznego i budżetu państwa na realizację projektu: "Program stypendialny Miasta Lublin szansą ponadgimnazjalistów z terenów wiejskich"</t>
  </si>
  <si>
    <t>wpływy z tytułu umieszczenia dziecka z innej gminy 
w przedszkolu na terenie gminy Lublin</t>
  </si>
  <si>
    <t>realizacja projektu "EduPart. Partnerstwo na rzecz edukacji 
i pobudzania aktywności rodzin" w ramach programu SOCRATES GRUNDTVIG 2</t>
  </si>
  <si>
    <t>Placówki wychowania pozaszkolnego</t>
  </si>
  <si>
    <t>zakup i modernizacja wyposażenia i sprzętu dla zabezpieczenia 
i upowszechniania dorobku Zespołu Pieśni i Tańca "Lublin" 
im. W. Kaniorowej - inwestycje</t>
  </si>
  <si>
    <t>Szkoły podstawowe specjalne</t>
  </si>
  <si>
    <t>Ochrona zdrowia</t>
  </si>
  <si>
    <t>Przeciwdziałanie alkoholizmowi</t>
  </si>
  <si>
    <t>zadania realizowane w ramach Gminnego Programu Profilaktyki 
i Rozwiązywania Problemów Alkoholowych</t>
  </si>
  <si>
    <t>Centra integracji społecznej</t>
  </si>
  <si>
    <t>dotacja dla Centrum Integracji Społecznej "Integro"</t>
  </si>
  <si>
    <t>dotacje dla niepublicznych placówek opiekuńczo - wychowawczych</t>
  </si>
  <si>
    <t>środki z Funduszu Rozwoju Kultury Fizycznej na dofinansowanie przebudowy boiska sportowego wraz 
z ogrodzeniem przy II LO w Lublinie</t>
  </si>
  <si>
    <t>Załącznik nr 3</t>
  </si>
  <si>
    <t>Wydatki na zadania z zakresu administracji rządowej wykonywane przez powiat</t>
  </si>
  <si>
    <t>Wydatki na zadania zlecone, z tego:</t>
  </si>
  <si>
    <t>dotacja na prowadzenie środowiskowych domów samopomocy dla osób z zaburzeniami psychicznymi</t>
  </si>
  <si>
    <t>dotacje dla publicznych liceów profilowanych</t>
  </si>
  <si>
    <t>realizacja projektów w ramach programu Socrates - Comenius</t>
  </si>
  <si>
    <t>środki z programu Wspólnoty Europejskiej Socrates - Comenius na realizację projektów oświatowych</t>
  </si>
  <si>
    <t>zakładowy fundusz świadczeń socjalnych dla nauczycieli emerytów 
i rencistów</t>
  </si>
  <si>
    <t>Wydatki na zadania ustawowo zlecone gminie</t>
  </si>
  <si>
    <t>Środowiskowy Dom Samopomocy przy ul. Kalinowszczyzna, z tego:</t>
  </si>
  <si>
    <t>Subwencje ogólne z budżetu państwa</t>
  </si>
  <si>
    <t>Treść 
(nazwa działu, rozdziału, źródła dochodów, paragrafu)</t>
  </si>
  <si>
    <t>§</t>
  </si>
  <si>
    <t>Środki na dofinansowanie własnych zadań bieżących gmin, powiatów, samorządów województw, pozyskane z innych źródeł</t>
  </si>
  <si>
    <t>0830</t>
  </si>
  <si>
    <t>Wpływy z usług</t>
  </si>
  <si>
    <t>Dotacja celowa otrzymana przez jednostkę samorządu terytorialnego od innej jednostki samorządu terytorialnego będącej instytucją wdrażającą na zadania bieżące realizowane na podstawie umów</t>
  </si>
  <si>
    <t>Dotacja celowa otrzymana przez jednostkę samorządu terytorialnego od innej jednostki samorządu terytorialnego będącej instytucją wdrażającą na inwestycje i zakupy inwestycyjne realizowane na podstawie umów</t>
  </si>
  <si>
    <t>Dotacje otrzymane z funduszy celowych na finansowanie lub dofinansowanie kosztów realizacji inwestycji i zakupów inwestycyjnych jednostek sektora finansów publicznych</t>
  </si>
  <si>
    <t>Treść                                                                                                                              
 (nazwa działu, rozdziału, zadania, paragrafu)</t>
  </si>
  <si>
    <t xml:space="preserve">Podział planowanych dochodów i wydatków budżetu miasta </t>
  </si>
  <si>
    <t>Prezydenta Miasta Lublin</t>
  </si>
  <si>
    <t>na 2006 rok według jednostek organizacyjnych realizujących budżet</t>
  </si>
  <si>
    <t xml:space="preserve">Treść   </t>
  </si>
  <si>
    <t>Dochody</t>
  </si>
  <si>
    <t>Wydatki</t>
  </si>
  <si>
    <t>Zmniejszenia</t>
  </si>
  <si>
    <t>Zwiększenia</t>
  </si>
  <si>
    <t>1. Urząd Miasta</t>
  </si>
  <si>
    <t xml:space="preserve">1.1 Wydział Finansowy </t>
  </si>
  <si>
    <t>Wydatki inwestycyjne jednostek budżetowych</t>
  </si>
  <si>
    <t xml:space="preserve">Wydatki na zadania własne </t>
  </si>
  <si>
    <t>Dochody gminy - Dotacje celowe i inne środki na zadania realizowane na podstawie porozumień i umów</t>
  </si>
  <si>
    <t>wpływy z tytułu umieszczenia dziecka z innej gminy w przedszkolu na terenie gminy Lublin</t>
  </si>
  <si>
    <t>Wynagrodzenia osobowe pracowników</t>
  </si>
  <si>
    <t>Dotacja podmiotowa z budżetu dla niepublicznej jednostki systemu oświaty</t>
  </si>
  <si>
    <t xml:space="preserve">Przedszkole Zgromadzenia Sióstr Kanoniczek Ducha Świętego im. bł. Ojca Gwidona; Zgromadzenie Sióstr Kanoniczek Ducha Świętego de Saxia, ul. Szpitalna 10, 31-024 Kraków                                                          </t>
  </si>
  <si>
    <t>Przedszkole Prywatne "PIOTRUŚ PAN"; Mirosława Kamienobrodzka, 
ul. Krasińskiego 3/53, 20-709 Lublin</t>
  </si>
  <si>
    <t>Przedszkole Sióstr Urszulanek Serca Jezusa Konającego; Zgromadzenie Sióstr Urszulanek SJK DOM ZAKONNY, ul. Orlanda 15-17, 20-712 Lublin</t>
  </si>
  <si>
    <t>Przedszkole Sióstr Urszulanek Serca Jezusa Konającego; Zgromadzenie Sióstr Urszulanek SJK DOM ZAKONNY, ul. Sudecka 49-53, 20-867 Lublin</t>
  </si>
  <si>
    <t>Dotacja podmiotowa z budżetu dla publicznej jednostki systemu oświaty prowadzonej przez osobę prawną inną niż jednostka samorządu terytorialnego oraz przez osobę fizyczną</t>
  </si>
  <si>
    <t>Niepubliczne Technikum Leśne; Stowarzyszenie "Szansa", ul. Kapucyńska 1a, 
20-009 Lublin</t>
  </si>
  <si>
    <t>Technikum ZDZ; Zakład Doskonalenia Zawodowego, ul. Królewska 15, 20-950 Lublin</t>
  </si>
  <si>
    <t>Zespół Szkół Rzemiosła i Przedsiębiorczości; Izba Rzemiosła i Przedsiębiorczości, 
ul. Rynek 2, 20-111 Lublin</t>
  </si>
  <si>
    <t>Zespół Szkół im. św. St. Kostki; Archidiecezja Lubelska, ul. Prymasa Stefana 
Wyszyńskiego 2, 20-950 Lublin</t>
  </si>
  <si>
    <t xml:space="preserve">Wydatki na zadania realizowane na podstawie porozumień i umów </t>
  </si>
  <si>
    <t>Stypendia dla uczniów</t>
  </si>
  <si>
    <t>Składki na Fundusz Pracy</t>
  </si>
  <si>
    <t>Zakup usług pozostałych</t>
  </si>
  <si>
    <t>Wydatki na zakupy inwestycyjne jednostek budżetowych</t>
  </si>
  <si>
    <t>Dotacja przedmiotowa z budżetu dla zakładu budżetowego</t>
  </si>
  <si>
    <t>Zakup środków żywności</t>
  </si>
  <si>
    <t>Podróże służbowe zagraniczne</t>
  </si>
  <si>
    <t>Zakup materiałów i wyposażenia</t>
  </si>
  <si>
    <t>Podróże służbowe krajowe</t>
  </si>
  <si>
    <t xml:space="preserve">Różne opłaty i składki </t>
  </si>
  <si>
    <t>inwestycje, w tym:</t>
  </si>
  <si>
    <t>mur oporowy oddzielający boisko II LO im. Zamoyskiego od posesji Starostwa Powiatowego przy ul. Spokojnej</t>
  </si>
  <si>
    <t>Zakup pomocy naukowych dydaktycznych i książek</t>
  </si>
  <si>
    <t>prowadzenie taniego żywienia w formie kuchni społecznych</t>
  </si>
  <si>
    <t>Dotacja celowa z budżetu na finansowanie lub dofinansowanie zadań zleconych do realizacji stowarzyszeniom</t>
  </si>
  <si>
    <t>inwestycje realizowane przy udziale mieszkańców i innych podmiotów</t>
  </si>
  <si>
    <t>otwarte składane sztuczne lodowisko</t>
  </si>
  <si>
    <t>Dotacje celowe z budżetu na finansowanie lub dofinansowanie kosztów realizacji inwestycji i zakupów inwestycyjnych zakładów budżetowych</t>
  </si>
  <si>
    <t>Dotacje podmiotowe z budżetu dla publicznej jednostki systemu oświaty prowadzonej przez osobę prawną inną niż jednostka samorządu terytorialnego oraz przez osobę fizyczną</t>
  </si>
  <si>
    <t>Składki na ubezpieczenie społeczne</t>
  </si>
  <si>
    <t>środki z Funduszu Rozwoju Kultury Fizycznej na dofinansowanie przebudowy boiska sportowego wraz z ogrodzeniem przy II LO w Lublinie</t>
  </si>
  <si>
    <t>zakładowy fundusz świadczeń socjalnych dla nauczycieli emerytów i rencistów</t>
  </si>
  <si>
    <t>Wydatki na zadania zlecone, w tym:</t>
  </si>
  <si>
    <t>1.3 Wydział Spraw Społecznych</t>
  </si>
  <si>
    <t>1.4 Wydział Strategii i Rozwoju</t>
  </si>
  <si>
    <t>Przedszkole Prywatne "MARTYNKA - BIS"; Izabela Czechowska, ul. Urzędowska 150, 
20-727 Lublin, Agnieszka Sałaga, ul. Radomska 8, 20-729 Lublin</t>
  </si>
  <si>
    <t>Przedszkole Prywatne "MARTYNKA"; Izabela Czechowska, ul. Urzędowska 150, 20-727 Lublin, Agnieszka Sałaga, ul. Radomska 8, 20-729 Lublin</t>
  </si>
  <si>
    <t>Przedszkole Niepubliczne im. św. Józefa; Zgromadzenie Sióstr św. Józefa z Cluny, 
ul. Ks. Michała Słowikowskiego 1a, 20-124 Lublin</t>
  </si>
  <si>
    <t>Przedszkole Sióstr Nazaretanek; Zgromadzenie Sióstr Najświętszej Rodziny z Nazaretu, 
ul. Czerniakowska 137, 00-720 Warszawa</t>
  </si>
  <si>
    <t>Pierwsza Społeczna Szkoła Podstawowa; Społeczne Stowarzyszenie Edukacyjne, 
ul. Herbowa 18 A, 20-551 Lublin</t>
  </si>
  <si>
    <t>Prywatne Przedszkole "STRUMYK" A. i W. Rożek nr 1; Anna i Wiesław Rożek, 
ul. Lwowska 24/34, 20-128 Lublin</t>
  </si>
  <si>
    <t>Prywatne Przedszkole "STRUMYK" A. i W. Rożek nr 2; Anna i Wiesław Rożek, 
ul. Lwowska 24/34, 20-128 Lublin</t>
  </si>
  <si>
    <t>Prywatne Przedszkole "STRUMYK" A. i W. Rożek nr 3; Anna i Wiesław Rożek, 
ul. Lwowska 24/34, 20-128 Lublin</t>
  </si>
  <si>
    <t>Przedszkole Niepubliczne im. św. Józefa; Zgromadzenie Sióstr św. Józefa z Cluny, 
ul. ks. Michała Słowikowskiego 1a, 20-124 Lublin</t>
  </si>
  <si>
    <t>Przedszkole Niepubliczne z Oddziałami Integracyjnymi im. bł. Bolesławy Lament; Zgromadzenie Sióstr Misjonarek Św. Rodziny, ul. Słowackiego 11, 05-806 Komorów k. Warszawy</t>
  </si>
  <si>
    <t>Przedszkole Prywatne "JAGODY"; Jadwiga Puła, ul. Skierki 1/77, 20-601 Lublin</t>
  </si>
  <si>
    <t>Przedszkole Sióstr Urszulanek Serca Jezusa Konającego; Zgromadzenie Sióstr Urszulanek SJK DOM ZAKONNY, ul. Orlanada 15-17, 20-712 Lublin</t>
  </si>
  <si>
    <t>Przedszkole Prywatne "PIOTRUŚ PAN 2"; Mirosława Kamienobrodzka,                                   
ul. Krasińskiego 3/53, 20-709 Lublin</t>
  </si>
  <si>
    <t>środki w dyspozycji</t>
  </si>
  <si>
    <t>Bractwo Miłosierdzia im. św. Brata Alberta; ul. Zielona 3, 20-082 Lublin - schronisko dla bezdomnych mężczyzn przy ul. Dolnej Panny Marii 32</t>
  </si>
  <si>
    <t>Szkoła Podstawowa nr 21</t>
  </si>
  <si>
    <t>Szkoła Podstawowa nr 30</t>
  </si>
  <si>
    <t>Gimnazjum nr 8</t>
  </si>
  <si>
    <t>do zarządzenia nr 544/2006</t>
  </si>
  <si>
    <t>4. Szkoły i placówki oświatowe</t>
  </si>
  <si>
    <t>II Liceum Ogólnokształcące</t>
  </si>
  <si>
    <t>III Liceum Ogólnokształcące</t>
  </si>
  <si>
    <t>IV Liceum Ogólnokształcące</t>
  </si>
  <si>
    <t>V Liceum Ogólnokształcące</t>
  </si>
  <si>
    <t>VI Liceum Ogólnokształcące</t>
  </si>
  <si>
    <t>VII Liceum Ogólnokształcące</t>
  </si>
  <si>
    <t>VIII Liceum Ogólnokształcące</t>
  </si>
  <si>
    <t>Zespół Szkół Ogólnokształcących nr 1</t>
  </si>
  <si>
    <t>Zespół Szkół Ogólnokształcących nr 2</t>
  </si>
  <si>
    <t>Zespół Szkół Ogólnokształcących nr 4</t>
  </si>
  <si>
    <t>Zespół Szkół Ogólnokształcących nr 5</t>
  </si>
  <si>
    <t>Zespół Szkół Ogólnokształcących nr 6</t>
  </si>
  <si>
    <t>Zespół Szkół nr 1</t>
  </si>
  <si>
    <t>Zespół Szkół nr 3</t>
  </si>
  <si>
    <t>Zespół Szkół nr 6</t>
  </si>
  <si>
    <t>Zespół Szkół Ekonomicznych</t>
  </si>
  <si>
    <t>Zespół Szkół Elektronicznych</t>
  </si>
  <si>
    <t>Zespół Szkół Odzieżowo-Włókienniczych</t>
  </si>
  <si>
    <t>Zespół Szkół Chemicznych i Przemysłu Spożywczego</t>
  </si>
  <si>
    <t>Zespół Szkół Samochodowych</t>
  </si>
  <si>
    <t>Zespół Szkół Transportowo-Komunikacyjnych</t>
  </si>
  <si>
    <t>Zespół Szkół Włókienniczych</t>
  </si>
  <si>
    <t>Państwowe Szkoły Budownictwa i Geodezji</t>
  </si>
  <si>
    <t>Lubelskie Centrum Edukacji Zawodowej</t>
  </si>
  <si>
    <t>Specjalny Ośrodek Szkolno-Wychowawczy dla Dzieci i Młodzieży Niesłyszącej i Słabo Słyszącej</t>
  </si>
  <si>
    <t>Specjalny Ośrodek Szkolno-Wychowawczy dla Dzieci i Młodzieży Słabo Widzącej</t>
  </si>
  <si>
    <t xml:space="preserve">Katolicka Szkoła Podstawowa im. św. Jadwigi Królowej; Parafia Rzymsko-Katolicka 
św. Jadwigi Królowej, ul. Koncertowa 15, 20-866 Lublin </t>
  </si>
  <si>
    <t>Katolicka Szkoła Podstawowa im. św. Teresy; Katolickie Stowarzyszenie Oświatowe 
im. św. Teresy, ul. Krochmalna 47, 20-402 Lublin</t>
  </si>
  <si>
    <t xml:space="preserve">Pierwsza Społeczna Szkoła Podstawowa; Społeczne Stowarzyszenie Edukacyjne, 
ul. Herbowa 18 A, 20-551 Lublin </t>
  </si>
  <si>
    <t>Społeczna Szkoła Podstawowa im. S. F. Klonowica; Stowarzyszenie 
Oświatowo - Wychowawcze im. S. F. Klonowica, ul. Kurantowa 5, 20-836 Lublin</t>
  </si>
  <si>
    <t>Społeczna Terapeutyczna Szkoła Podstawowa im. H. Ch. Andersena; Towarzystwo Oświatowe im. S. Batorego, ul. Przyjaźni 20, 20-314 Lublin</t>
  </si>
  <si>
    <t>Gimnazjum Śródziemnomorskie; Dorota Gołębiowska, Zemborzyce Wojciechowskie 27a, 
20-515 Lublin</t>
  </si>
  <si>
    <t>Katolickie Gimnazjum im. św. Teresy; Katolickie Stowarzyszenie Oświatowe 
im. św. Teresy, ul. Krochmalna 47, 20-402 Lublin</t>
  </si>
  <si>
    <t xml:space="preserve">Lubelskie Społeczne Gimnazjum im. Jana III Sobieskiego; Lubelskie Stowarzyszenie Oświatowo-Wychowawcze, Al. Racławickie 17, 20-059 Lublin </t>
  </si>
  <si>
    <t>Pallotyńskie Gimnazjum im. S. Batorego; Stowarzyszenie Apostolstwa Katolickiego Pallotyni, 
al. Warszawska 31, 20-803 Lublin</t>
  </si>
  <si>
    <t xml:space="preserve">Prywatne Gimnazjum im. I.J. Paderewskiego; CRH "Akademos" Sp. z o.o., 
ul. Symfoniczna 1, 20-853 Lublin </t>
  </si>
  <si>
    <t>Prywatne Gimnazjum im. Królowej Jadwigi; Grzegorz Szymczak, ul. Wokulskiego 7, 
20-716 Lublin</t>
  </si>
  <si>
    <t>Prywatne Gimnazjum im. ks. K. Gostyńskiego; Michał Bobrzyński, ul. Dulęby 22/2, 
20-326 Lublin</t>
  </si>
  <si>
    <t xml:space="preserve">Społeczne Gimnazjum im. H. Ch. Andersena; Towarzystwo Oświatowe im. S. Batorego, 
ul. Przyjaźni 20, 20-314 Lublin </t>
  </si>
  <si>
    <t xml:space="preserve">Społeczne Gimnazjum im. S. F. Klonowica;  Stowarzyszenie Oświatowo-Wychowawcze 
im. S. F. Klonowica, ul. Kurantowa 5, 20-836 Lublin </t>
  </si>
  <si>
    <t>Katolickie Liceum Ogólnokształcące im. św. Teresy; Katolickie Stowarzyszenie Oświatowe im. św. Teresy, ul. Krochmalna 47, 20-402 Lublin</t>
  </si>
  <si>
    <t>Pallotyńskie Liceum Ogólnokształcące im. S. Batorego; Stowarzyszenie Apostolstwa Katolickiego Księża Pallotyni, al. Warszawska 31, 20-803 Lublin</t>
  </si>
  <si>
    <t>Prywatne Katolickie Liceum Ogólnokształcące im. ks. K. Gostyńskiego; Michał Bobrzyński, 
ul. Dulęby 22/2, 20-326 Lublin</t>
  </si>
  <si>
    <t>Prywatne Liceum Ogólnokształcące dla Dorosłych Zaoczne im. E. Orzeszkowej; 
Barbara Niedziałkowska-Kazaren, ul. Róży Wiatrów 5/63, 20-468 Lublin</t>
  </si>
  <si>
    <t>Prywatne Liceum Ogólnokształcące dla Dorosłych Wieczorowe im. E. Orzeszkowej; 
Barbara Niedziałkowska-Kazaren, ul. Róży Wiatrów 5/63, 20-468 Lublin</t>
  </si>
  <si>
    <t>Prywatne Liceum Ogólnokształcące im. I.J. Paderewskiego; CRH "Akademos" 
Sp. z o.o., ul. Symfoniczna 1, 20-853 Lublin</t>
  </si>
  <si>
    <t>Prywatne Liceum Ogólnokształcące im. J. Czapskiego; Andrzej Niewczas, 
ul. Medalionów 18/93, 20-468 Lublin</t>
  </si>
  <si>
    <t>Prywatne Liceum Ogólnokształcące im. Królowej Jadwigi; Grzegorz Szymczak, 
ul. Wokulskiego 7, 20-716 Lublin</t>
  </si>
  <si>
    <t>Prywatne Liceum Ogólnokształcące im. S. Wyspiańskiego; Sztuka i Rzemiosło 
Sp. z o.o., ul. Paganiniego 17, 20-850 Lublin</t>
  </si>
  <si>
    <t>Społeczne Liceum Ogólnokształcące im. A. Asnyka Stowarzyszenia "Szansa"; Stowarzyszenie "Szansa", ul. Kapucyńska 1a, 20-009 Lublin</t>
  </si>
  <si>
    <t>Społeczne Liceum Ogólnokształcące im. H. Ch. Andersena; Towarzystwo Oświatowe 
im. S. Batorego, ul. Przyjaźni 20, 20-314 Lublin</t>
  </si>
  <si>
    <t>Społeczne Liceum Ogólnokształcące im. Jana III Sobieskiego; Lubelskie Stowarzyszenie Oświatowo-Wychowawcze, Al. Racławickie 17, 20-059 Lublin</t>
  </si>
  <si>
    <t>Śródziemnomorskie Liceum Ogólnokształcące; Dorota Gołębiowska, Zemborzyce Wojciechowskie 27a, 20-515 Lublin</t>
  </si>
  <si>
    <t xml:space="preserve">Uzupełniające Dwuletnie Liceum Ogólnokształcące dla Dorosłych Centrum Nauki i Biznesu "Żak"; Małgorzata Morzyszek, ul. Kościelna 2/4, 95-200 Pabianice </t>
  </si>
  <si>
    <t>Centrum Edukacji Dorosłych "Alfa" Szkoła Policealna; Marcin Kwiatkowski, 
ul. Hallera 35/2, 80-426 Gdańsk</t>
  </si>
  <si>
    <t>Elitarna Szkoła Służb Ochrony i Biznesu "Cobra"; Polski System Ochrony "Cobra" 
Sp. z o.o., ul. Krasickiego 9/9A, 80-515 Gdańsk</t>
  </si>
  <si>
    <t>Lubelska Policealna Szkoła Gospodarcza; Dariusz Drewnowski, Rafałówka 66, 
16-060 Zabłudów</t>
  </si>
  <si>
    <t>Niepubliczne Medyczne Studium Zawodowe Techniki Dentystycznej; Dariusz Błaszczak, 
ul. Kurpiowska 32, 20-730 Lublin</t>
  </si>
  <si>
    <t xml:space="preserve">Niepubliczne Policealne Studium Medyczne Towarzystwa Wiedzy Powszechnej; Towarzystwo Wiedzy Powszechnej Oddział Regionalny w Lublinie, ul. Kosmowskiej 1a/72, 20-815 Lublin </t>
  </si>
  <si>
    <t>Niepubliczne Policealne Studium Zawodowe Stowarzyszenia "Szansa"; Stowarzyszenie "Szansa", ul. Kapucyńska 1a, 20-009 Lublin</t>
  </si>
  <si>
    <t>Policealna Szkoła Detektywów i Pracowników Ochrony "O`Chikara"; Michał Kwiatkowski, 
ul. Wieniawska 6/13, 20-071 Lublin; Dariusz Kowalski, ul. Dembego 3/3, 02-796 Warszawa</t>
  </si>
  <si>
    <t>Policealna Szkoła dla Dorosłych "Kursor"; Piotr Wasak, ul. Kolorowa 4/16, 20-802 Lublin</t>
  </si>
  <si>
    <t>Policealna Szkoła Europejska; Towarzystwo Edukacji Bankowej S.A., al. Niepodległości 2, 
61-874 Poznań</t>
  </si>
  <si>
    <t>Policealna Szkoła Informatyki i Internetu; Towarzystwo Edukacji Bankowej S.A., 
al. Niepodległości 2, 61-874 Poznań</t>
  </si>
  <si>
    <t>Policealna Szkoła Turystyki; Towarzystwo Edukacji Bankowej S.A., al. Niepodległości 2, 
61-874 Poznań</t>
  </si>
  <si>
    <t>Policealna Szkoła Wychowania i Pracy Socjalnej; Władysław Socha, ul. Paryska 6/9, 
20-854 Lublin, Jerzy Łabęcki, ul. Paryska 4/34, 20-854 Lublin</t>
  </si>
  <si>
    <t>Policealne Studium Informatyki i Przedsiębiorczości; CRH "Akademos" Sp. z o.o., 
ul. Symfoniczna 1, 20-853 Lublin</t>
  </si>
  <si>
    <t>Policealne Studium Reklamy; Marzena Kasietczuk, ul. Nowy Świat 23c/1, 20-418 Lublin</t>
  </si>
  <si>
    <t>Policealne Studium Rekreacji, Sportu i Turystyki; Jerzy Łabęcki, ul. Paryska 4/34, 
20-854 Lublin; Artur Oleksiewicz, ul. Kosmowskiej 1C/30, 20-815 Lublin</t>
  </si>
  <si>
    <t>Policealne Studium Zarządzania, Administracji i Handlu; Danuta Rowińska, 
ul. Zana 8/104, 20-601 Lublin</t>
  </si>
  <si>
    <t>Policealne Studium Zawodowe "Cogito"; Robert Stawecki, ul. Lwowska 18/5, 20-128 Lublin</t>
  </si>
  <si>
    <t>Policealne Studium Zawodowe "Eudemos"; Łukasz Kazaren, ul. Róży Wiatrów 5/63, 
20-468 Lublin</t>
  </si>
  <si>
    <t>Policealne Studium Zawodowe dla Dorosłych Centrum Usług Szkoleniowych "Lider"; Centrum Usług Szkoleniowych "Lider" Sp. z o.o., ul. Radziwiłłowska 5, 20-080 Lublin</t>
  </si>
  <si>
    <t>Policealne Studium Zawodowe ZDZ; Zakład Doskonalenia Zawodowego, 
ul. Królewska 15, 20-950 Lublin</t>
  </si>
  <si>
    <t xml:space="preserve">Policealna Szkoła Centrum Nauki i Biznesu "Żak"; Małgorzata Morzyszek, ul. Kościelna 2/4, 
95-200 Pabianice </t>
  </si>
  <si>
    <t>Profesja Centrum Kształcenia Kadr - Policelana Szkoła Informatyczno - Ekonomiczna; PROFESJA Centrum Kształcenia Kadr Sp. z o.o., ul. Piotrkowska 16, 90-269 Łódź</t>
  </si>
  <si>
    <t>Prywatna Policealna Szkoła Ochrony Pracy dla Dorosłych Centrum Ochrony Pracy i Biznesu "Consultrix"; Ewa Delmanowicz, ul. Kleniewskich 6/3, 20-093 Lublin</t>
  </si>
  <si>
    <t>Prywatne Policealne Studium Zawodowe "Eureka"; Europejskie Centrum Kształcenia EUREKA Sp. z o.o., ul. Mickiewicza 36, 20-466 Lublin</t>
  </si>
  <si>
    <t>Prywatne Policealne Studium Zawodowe im. W. Pola; Ośrodek Usług Edukacyjnych 
Sp. z o.o., ul. Kunickiego 95, 20-459 Lublin</t>
  </si>
  <si>
    <t>Studium Zdrowia i Urody; Towarzystwo Edukacji Bankowej S.A., al. Niepodległości 2, 
61-874 Poznań</t>
  </si>
  <si>
    <t>Szkoła Kosmetyczna Akademie Prenier; ECAL POLSKA Sp. z o.o., ul. Litewska 34, 
30-014 Kraków</t>
  </si>
  <si>
    <t>Technikum "Lider"; Centrum Usług Szkoleniowych LIDER Sp. z o.o., ul. Radziwiłłowska 5, 
20-080 Lublin</t>
  </si>
  <si>
    <t>Technikum Uzupełniające dla Dorosłych ZDZ; Zakład Doskonalenia Zawodowego, 
ul. Królewska 15, 20-950 Lublin</t>
  </si>
  <si>
    <t>Zasadnicza Szkoła Wielozawodowa ZDZ; Zakład Doskonalenia Zawodowego, 
ul. Królewska 15, 20-950 Lublin</t>
  </si>
  <si>
    <t>Zakup pomocy naukowych, dydaktycznych i książek</t>
  </si>
  <si>
    <t>zapewnienie miejsc noclegowych w noclegowniach, schroniskach, domach dla bezdomnych i ofiar przemocy</t>
  </si>
  <si>
    <t>dotacja dla MOSiR "Bystrzyca"</t>
  </si>
  <si>
    <t>w tym: inwestycje</t>
  </si>
  <si>
    <t>Przedszkole Niepubliczne z Oddziałami Integracyjnymi im. bł. Bolesławy Lament; Zgromadzenie Sióstr Misjonarek św. Rodziny, ul. Słowackiego 11, 05-806 Komorów k. Warszawy</t>
  </si>
  <si>
    <t>środki w dyspozycji Wydziału</t>
  </si>
  <si>
    <t>Specjalny Ośrodek Wychowawczy; Zgromadzenie Sióstr Miłosierdzia św. Wincentego a`Paulo Prowincja Warszawska, ul. Tamka 35, 00-355 Warszawa</t>
  </si>
  <si>
    <t>Prywatne Przedszkole Językowo-Artystyczne "Nasze Przedszkole"; Adriana Michalewska, 
ul. Reja 8/39, 32-305 Olkusz</t>
  </si>
  <si>
    <t>dotacja dla MOSiR "Bystrzyca", w tym:</t>
  </si>
  <si>
    <t>2. Miejski Ośrodek Pomocy Rodzinie</t>
  </si>
  <si>
    <t>"Nadzieja" Charytatywne Stowarzyszenie Niesienia Pomocy Chorym Uzależnionym od Alkoholu, ul. Abramowicka 2 F, 20-442 Lublin - noclegownia dla osób bezdomnych mężczyzn przy 
ul. Młyńskiej 8</t>
  </si>
  <si>
    <t>Lubelskie Stowarzyszenie Alzheimerowskie; ul. Towarowa 19, 20-205 Lublin; Ośrodek Wsparcia "Mefazja"</t>
  </si>
  <si>
    <t>IX Liceum Ogólnokształcące</t>
  </si>
  <si>
    <t>2.  Miejski Ośrodek Pomocy Rodzinie</t>
  </si>
  <si>
    <t>3. Środowiskowy Dom Samopomocy przy ul. Kalinowszczyzna</t>
  </si>
  <si>
    <t>3. Środowiskowy Dom Samopomocy przy 
ul. Kalinowszczyzna</t>
  </si>
  <si>
    <t>Gimnazjum nr 11</t>
  </si>
  <si>
    <t xml:space="preserve"> Prezydent Miasta Lublin</t>
  </si>
  <si>
    <t xml:space="preserve">                                                </t>
  </si>
  <si>
    <t xml:space="preserve">Skarbnik Miasta Lublin       </t>
  </si>
  <si>
    <t xml:space="preserve">mgr Irena Szumlak    </t>
  </si>
  <si>
    <r>
      <t xml:space="preserve">  </t>
    </r>
    <r>
      <rPr>
        <i/>
        <sz val="12"/>
        <rFont val="Arial"/>
        <family val="2"/>
      </rPr>
      <t xml:space="preserve">                                                         </t>
    </r>
  </si>
  <si>
    <t>dr inż. Adam Wasilewski</t>
  </si>
</sst>
</file>

<file path=xl/styles.xml><?xml version="1.0" encoding="utf-8"?>
<styleSheet xmlns="http://schemas.openxmlformats.org/spreadsheetml/2006/main">
  <numFmts count="5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\ &quot;zł&quot;"/>
    <numFmt numFmtId="166" formatCode="#,##0.0"/>
    <numFmt numFmtId="167" formatCode="0.0"/>
    <numFmt numFmtId="168" formatCode="#,##0.0000"/>
    <numFmt numFmtId="169" formatCode="###0"/>
    <numFmt numFmtId="170" formatCode="h:m"/>
    <numFmt numFmtId="171" formatCode="#,##0.00\ &quot;zł&quot;;[Red]#,##0.00\ &quot;zł&quot;"/>
    <numFmt numFmtId="172" formatCode="#,##0\ &quot;zł&quot;"/>
    <numFmt numFmtId="173" formatCode="#,##0.000"/>
    <numFmt numFmtId="174" formatCode="#,##0.00\ _z_ł"/>
    <numFmt numFmtId="175" formatCode="#,##0\ _z_ł"/>
    <numFmt numFmtId="176" formatCode="#,##0_ ;\-#,##0\ "/>
    <numFmt numFmtId="177" formatCode="#,##0_ ;[Red]\-#,##0\ "/>
    <numFmt numFmtId="178" formatCode="#,##0;&quot;-&quot;#,##0"/>
    <numFmt numFmtId="179" formatCode="#,##0;[Red]&quot;-&quot;#,##0"/>
    <numFmt numFmtId="180" formatCode="#,##0.00;&quot;-&quot;#,##0.00"/>
    <numFmt numFmtId="181" formatCode="#,##0.00;[Red]&quot;-&quot;#,##0.00"/>
    <numFmt numFmtId="182" formatCode="\ h\ h:m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* #,##0_-;\-* #,##0_-;_-* &quot;-&quot;_-;_-@_-"/>
    <numFmt numFmtId="193" formatCode="_-&quot;€&quot;* #,##0.00_-;\-&quot;€&quot;* #,##0.00_-;_-&quot;€&quot;* &quot;-&quot;??_-;_-@_-"/>
    <numFmt numFmtId="194" formatCode="_-* #,##0.00_-;\-* #,##0.00_-;_-* &quot;-&quot;??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\1000,000"/>
    <numFmt numFmtId="200" formatCode="\1\ 000,000"/>
    <numFmt numFmtId="201" formatCode="#\.##0"/>
    <numFmt numFmtId="202" formatCode="#\.###\.##0"/>
    <numFmt numFmtId="203" formatCode="0.0%"/>
    <numFmt numFmtId="204" formatCode="&quot;Tak&quot;;&quot;Tak&quot;;&quot;Nie&quot;"/>
    <numFmt numFmtId="205" formatCode="&quot;Prawda&quot;;&quot;Prawda&quot;;&quot;Fałsz&quot;"/>
    <numFmt numFmtId="206" formatCode="&quot;Włączone&quot;;&quot;Włączone&quot;;&quot;Wyłączone&quot;"/>
    <numFmt numFmtId="207" formatCode="[$€-2]\ #,##0.00_);[Red]\([$€-2]\ #,##0.00\)"/>
    <numFmt numFmtId="208" formatCode="00\-000"/>
  </numFmts>
  <fonts count="2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i/>
      <sz val="10"/>
      <name val="Arial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11"/>
      <name val="Arial CE"/>
      <family val="2"/>
    </font>
    <font>
      <i/>
      <sz val="10"/>
      <color indexed="8"/>
      <name val="Arial CE"/>
      <family val="2"/>
    </font>
    <font>
      <b/>
      <i/>
      <u val="single"/>
      <sz val="11"/>
      <name val="Arial CE"/>
      <family val="0"/>
    </font>
    <font>
      <b/>
      <u val="single"/>
      <sz val="10"/>
      <name val="Arial CE"/>
      <family val="0"/>
    </font>
    <font>
      <sz val="12"/>
      <name val="Arial"/>
      <family val="2"/>
    </font>
    <font>
      <i/>
      <sz val="12"/>
      <name val="Arial"/>
      <family val="2"/>
    </font>
    <font>
      <b/>
      <sz val="8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gray0625">
        <fgColor indexed="9"/>
      </patternFill>
    </fill>
    <fill>
      <patternFill patternType="solid">
        <fgColor indexed="65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47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dotted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dashDot"/>
      <bottom style="dotted"/>
    </border>
    <border>
      <left style="thin"/>
      <right style="thin"/>
      <top style="dashDot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3" fontId="1" fillId="2" borderId="4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2" borderId="5" xfId="0" applyFont="1" applyFill="1" applyBorder="1" applyAlignment="1">
      <alignment/>
    </xf>
    <xf numFmtId="3" fontId="0" fillId="2" borderId="5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5" xfId="0" applyFont="1" applyFill="1" applyBorder="1" applyAlignment="1">
      <alignment/>
    </xf>
    <xf numFmtId="3" fontId="4" fillId="2" borderId="6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3" fontId="1" fillId="2" borderId="8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/>
    </xf>
    <xf numFmtId="3" fontId="1" fillId="3" borderId="7" xfId="0" applyNumberFormat="1" applyFont="1" applyFill="1" applyBorder="1" applyAlignment="1">
      <alignment horizontal="right" wrapText="1"/>
    </xf>
    <xf numFmtId="0" fontId="1" fillId="2" borderId="9" xfId="0" applyFont="1" applyFill="1" applyBorder="1" applyAlignment="1">
      <alignment horizontal="right"/>
    </xf>
    <xf numFmtId="0" fontId="5" fillId="2" borderId="0" xfId="0" applyFont="1" applyFill="1" applyAlignment="1">
      <alignment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1" fillId="3" borderId="10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 wrapText="1"/>
    </xf>
    <xf numFmtId="0" fontId="1" fillId="3" borderId="7" xfId="0" applyFont="1" applyFill="1" applyBorder="1" applyAlignment="1">
      <alignment/>
    </xf>
    <xf numFmtId="0" fontId="1" fillId="3" borderId="7" xfId="0" applyFont="1" applyFill="1" applyBorder="1" applyAlignment="1">
      <alignment wrapText="1"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3" borderId="7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0" fillId="2" borderId="10" xfId="0" applyFont="1" applyFill="1" applyBorder="1" applyAlignment="1">
      <alignment wrapText="1"/>
    </xf>
    <xf numFmtId="3" fontId="1" fillId="0" borderId="8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9" fillId="0" borderId="7" xfId="0" applyFont="1" applyBorder="1" applyAlignment="1">
      <alignment/>
    </xf>
    <xf numFmtId="0" fontId="9" fillId="0" borderId="5" xfId="0" applyFont="1" applyBorder="1" applyAlignment="1">
      <alignment/>
    </xf>
    <xf numFmtId="0" fontId="1" fillId="2" borderId="7" xfId="0" applyFont="1" applyFill="1" applyBorder="1" applyAlignment="1">
      <alignment horizontal="right"/>
    </xf>
    <xf numFmtId="0" fontId="1" fillId="2" borderId="7" xfId="0" applyFont="1" applyFill="1" applyBorder="1" applyAlignment="1">
      <alignment/>
    </xf>
    <xf numFmtId="0" fontId="1" fillId="3" borderId="7" xfId="0" applyFont="1" applyFill="1" applyBorder="1" applyAlignment="1">
      <alignment horizontal="right"/>
    </xf>
    <xf numFmtId="0" fontId="1" fillId="2" borderId="10" xfId="0" applyFont="1" applyFill="1" applyBorder="1" applyAlignment="1">
      <alignment/>
    </xf>
    <xf numFmtId="0" fontId="1" fillId="2" borderId="5" xfId="0" applyFont="1" applyFill="1" applyBorder="1" applyAlignment="1">
      <alignment horizontal="right"/>
    </xf>
    <xf numFmtId="3" fontId="0" fillId="0" borderId="0" xfId="0" applyNumberFormat="1" applyAlignment="1">
      <alignment/>
    </xf>
    <xf numFmtId="0" fontId="0" fillId="2" borderId="9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7" xfId="0" applyFont="1" applyFill="1" applyBorder="1" applyAlignment="1">
      <alignment wrapText="1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1" fillId="2" borderId="8" xfId="0" applyFont="1" applyFill="1" applyBorder="1" applyAlignment="1">
      <alignment wrapText="1"/>
    </xf>
    <xf numFmtId="0" fontId="1" fillId="0" borderId="8" xfId="0" applyFont="1" applyBorder="1" applyAlignment="1">
      <alignment horizontal="left" wrapText="1"/>
    </xf>
    <xf numFmtId="0" fontId="1" fillId="2" borderId="8" xfId="0" applyFont="1" applyFill="1" applyBorder="1" applyAlignment="1">
      <alignment horizontal="left"/>
    </xf>
    <xf numFmtId="3" fontId="0" fillId="0" borderId="0" xfId="0" applyNumberFormat="1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0" fontId="4" fillId="0" borderId="8" xfId="0" applyFont="1" applyBorder="1" applyAlignment="1">
      <alignment/>
    </xf>
    <xf numFmtId="3" fontId="4" fillId="0" borderId="8" xfId="0" applyNumberFormat="1" applyFont="1" applyBorder="1" applyAlignment="1">
      <alignment/>
    </xf>
    <xf numFmtId="3" fontId="1" fillId="3" borderId="7" xfId="0" applyNumberFormat="1" applyFont="1" applyFill="1" applyBorder="1" applyAlignment="1">
      <alignment/>
    </xf>
    <xf numFmtId="3" fontId="1" fillId="0" borderId="7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7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0" borderId="6" xfId="0" applyNumberFormat="1" applyFont="1" applyBorder="1" applyAlignment="1">
      <alignment/>
    </xf>
    <xf numFmtId="0" fontId="1" fillId="2" borderId="5" xfId="0" applyFont="1" applyFill="1" applyBorder="1" applyAlignment="1">
      <alignment/>
    </xf>
    <xf numFmtId="0" fontId="1" fillId="3" borderId="10" xfId="0" applyFont="1" applyFill="1" applyBorder="1" applyAlignment="1">
      <alignment horizontal="right"/>
    </xf>
    <xf numFmtId="0" fontId="1" fillId="3" borderId="10" xfId="0" applyFont="1" applyFill="1" applyBorder="1" applyAlignment="1">
      <alignment/>
    </xf>
    <xf numFmtId="0" fontId="1" fillId="3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4" borderId="5" xfId="0" applyFont="1" applyFill="1" applyBorder="1" applyAlignment="1">
      <alignment/>
    </xf>
    <xf numFmtId="3" fontId="1" fillId="3" borderId="10" xfId="0" applyNumberFormat="1" applyFont="1" applyFill="1" applyBorder="1" applyAlignment="1">
      <alignment/>
    </xf>
    <xf numFmtId="0" fontId="0" fillId="0" borderId="9" xfId="0" applyFont="1" applyBorder="1" applyAlignment="1">
      <alignment wrapText="1"/>
    </xf>
    <xf numFmtId="0" fontId="6" fillId="2" borderId="7" xfId="0" applyFont="1" applyFill="1" applyBorder="1" applyAlignment="1">
      <alignment/>
    </xf>
    <xf numFmtId="3" fontId="1" fillId="3" borderId="10" xfId="0" applyNumberFormat="1" applyFont="1" applyFill="1" applyBorder="1" applyAlignment="1">
      <alignment horizontal="right" wrapText="1"/>
    </xf>
    <xf numFmtId="0" fontId="0" fillId="3" borderId="1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2" borderId="7" xfId="0" applyFont="1" applyFill="1" applyBorder="1" applyAlignment="1">
      <alignment wrapText="1"/>
    </xf>
    <xf numFmtId="3" fontId="1" fillId="2" borderId="11" xfId="0" applyNumberFormat="1" applyFont="1" applyFill="1" applyBorder="1" applyAlignment="1">
      <alignment wrapText="1"/>
    </xf>
    <xf numFmtId="3" fontId="1" fillId="0" borderId="10" xfId="0" applyNumberFormat="1" applyFont="1" applyBorder="1" applyAlignment="1">
      <alignment/>
    </xf>
    <xf numFmtId="0" fontId="1" fillId="0" borderId="7" xfId="0" applyFont="1" applyBorder="1" applyAlignment="1">
      <alignment wrapText="1"/>
    </xf>
    <xf numFmtId="3" fontId="0" fillId="0" borderId="10" xfId="0" applyNumberFormat="1" applyFont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10" xfId="0" applyFont="1" applyFill="1" applyBorder="1" applyAlignment="1">
      <alignment/>
    </xf>
    <xf numFmtId="3" fontId="1" fillId="5" borderId="10" xfId="0" applyNumberFormat="1" applyFont="1" applyFill="1" applyBorder="1" applyAlignment="1">
      <alignment/>
    </xf>
    <xf numFmtId="0" fontId="0" fillId="6" borderId="0" xfId="0" applyFill="1" applyAlignment="1">
      <alignment/>
    </xf>
    <xf numFmtId="3" fontId="0" fillId="6" borderId="0" xfId="0" applyNumberFormat="1" applyFont="1" applyFill="1" applyBorder="1" applyAlignment="1">
      <alignment/>
    </xf>
    <xf numFmtId="0" fontId="0" fillId="5" borderId="10" xfId="0" applyFont="1" applyFill="1" applyBorder="1" applyAlignment="1">
      <alignment wrapText="1"/>
    </xf>
    <xf numFmtId="0" fontId="1" fillId="7" borderId="9" xfId="0" applyFont="1" applyFill="1" applyBorder="1" applyAlignment="1">
      <alignment horizontal="right"/>
    </xf>
    <xf numFmtId="3" fontId="1" fillId="7" borderId="10" xfId="0" applyNumberFormat="1" applyFont="1" applyFill="1" applyBorder="1" applyAlignment="1">
      <alignment/>
    </xf>
    <xf numFmtId="0" fontId="0" fillId="8" borderId="0" xfId="0" applyFill="1" applyAlignment="1">
      <alignment/>
    </xf>
    <xf numFmtId="3" fontId="0" fillId="0" borderId="9" xfId="0" applyNumberFormat="1" applyBorder="1" applyAlignment="1">
      <alignment/>
    </xf>
    <xf numFmtId="3" fontId="1" fillId="2" borderId="12" xfId="0" applyNumberFormat="1" applyFont="1" applyFill="1" applyBorder="1" applyAlignment="1">
      <alignment horizontal="right" wrapText="1"/>
    </xf>
    <xf numFmtId="3" fontId="1" fillId="2" borderId="7" xfId="0" applyNumberFormat="1" applyFont="1" applyFill="1" applyBorder="1" applyAlignment="1">
      <alignment horizontal="right" wrapText="1"/>
    </xf>
    <xf numFmtId="3" fontId="1" fillId="3" borderId="7" xfId="0" applyNumberFormat="1" applyFont="1" applyFill="1" applyBorder="1" applyAlignment="1">
      <alignment horizontal="right"/>
    </xf>
    <xf numFmtId="3" fontId="1" fillId="9" borderId="7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2" borderId="5" xfId="0" applyFont="1" applyFill="1" applyBorder="1" applyAlignment="1">
      <alignment horizontal="right"/>
    </xf>
    <xf numFmtId="3" fontId="0" fillId="0" borderId="13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/>
    </xf>
    <xf numFmtId="0" fontId="1" fillId="3" borderId="12" xfId="0" applyFont="1" applyFill="1" applyBorder="1" applyAlignment="1">
      <alignment wrapText="1"/>
    </xf>
    <xf numFmtId="0" fontId="0" fillId="0" borderId="5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 wrapText="1"/>
    </xf>
    <xf numFmtId="0" fontId="0" fillId="0" borderId="15" xfId="0" applyFont="1" applyBorder="1" applyAlignment="1">
      <alignment horizontal="left" wrapText="1"/>
    </xf>
    <xf numFmtId="0" fontId="0" fillId="2" borderId="9" xfId="0" applyFont="1" applyFill="1" applyBorder="1" applyAlignment="1">
      <alignment wrapText="1"/>
    </xf>
    <xf numFmtId="3" fontId="0" fillId="0" borderId="5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2" borderId="17" xfId="0" applyFont="1" applyFill="1" applyBorder="1" applyAlignment="1">
      <alignment wrapText="1"/>
    </xf>
    <xf numFmtId="0" fontId="0" fillId="0" borderId="17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3" fontId="0" fillId="0" borderId="9" xfId="0" applyNumberFormat="1" applyFont="1" applyFill="1" applyBorder="1" applyAlignment="1">
      <alignment horizontal="right"/>
    </xf>
    <xf numFmtId="0" fontId="0" fillId="0" borderId="7" xfId="0" applyFont="1" applyBorder="1" applyAlignment="1">
      <alignment horizontal="left" wrapText="1"/>
    </xf>
    <xf numFmtId="3" fontId="0" fillId="0" borderId="7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left" wrapText="1"/>
    </xf>
    <xf numFmtId="3" fontId="0" fillId="0" borderId="18" xfId="0" applyNumberFormat="1" applyFont="1" applyFill="1" applyBorder="1" applyAlignment="1">
      <alignment horizontal="right"/>
    </xf>
    <xf numFmtId="0" fontId="1" fillId="3" borderId="14" xfId="0" applyFont="1" applyFill="1" applyBorder="1" applyAlignment="1">
      <alignment wrapText="1"/>
    </xf>
    <xf numFmtId="3" fontId="1" fillId="3" borderId="14" xfId="0" applyNumberFormat="1" applyFont="1" applyFill="1" applyBorder="1" applyAlignment="1">
      <alignment horizontal="right" wrapText="1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2" borderId="7" xfId="0" applyFont="1" applyFill="1" applyBorder="1" applyAlignment="1">
      <alignment/>
    </xf>
    <xf numFmtId="0" fontId="0" fillId="0" borderId="10" xfId="0" applyBorder="1" applyAlignment="1">
      <alignment/>
    </xf>
    <xf numFmtId="0" fontId="1" fillId="5" borderId="7" xfId="0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1" fillId="3" borderId="10" xfId="0" applyNumberFormat="1" applyFont="1" applyFill="1" applyBorder="1" applyAlignment="1">
      <alignment horizontal="right"/>
    </xf>
    <xf numFmtId="3" fontId="1" fillId="9" borderId="10" xfId="0" applyNumberFormat="1" applyFont="1" applyFill="1" applyBorder="1" applyAlignment="1">
      <alignment/>
    </xf>
    <xf numFmtId="0" fontId="6" fillId="2" borderId="7" xfId="0" applyFont="1" applyFill="1" applyBorder="1" applyAlignment="1">
      <alignment horizontal="right"/>
    </xf>
    <xf numFmtId="0" fontId="0" fillId="2" borderId="19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  <xf numFmtId="3" fontId="4" fillId="2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6" fillId="2" borderId="5" xfId="0" applyFont="1" applyFill="1" applyBorder="1" applyAlignment="1">
      <alignment/>
    </xf>
    <xf numFmtId="0" fontId="1" fillId="0" borderId="9" xfId="0" applyFont="1" applyFill="1" applyBorder="1" applyAlignment="1">
      <alignment wrapText="1"/>
    </xf>
    <xf numFmtId="3" fontId="1" fillId="0" borderId="10" xfId="0" applyNumberFormat="1" applyFont="1" applyFill="1" applyBorder="1" applyAlignment="1">
      <alignment wrapText="1"/>
    </xf>
    <xf numFmtId="3" fontId="0" fillId="0" borderId="5" xfId="0" applyNumberFormat="1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6" fillId="0" borderId="16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1" fillId="3" borderId="10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horizontal="right"/>
    </xf>
    <xf numFmtId="0" fontId="1" fillId="0" borderId="20" xfId="0" applyFont="1" applyBorder="1" applyAlignment="1">
      <alignment wrapText="1"/>
    </xf>
    <xf numFmtId="0" fontId="1" fillId="3" borderId="5" xfId="0" applyFont="1" applyFill="1" applyBorder="1" applyAlignment="1">
      <alignment/>
    </xf>
    <xf numFmtId="0" fontId="1" fillId="0" borderId="5" xfId="0" applyFont="1" applyBorder="1" applyAlignment="1">
      <alignment/>
    </xf>
    <xf numFmtId="0" fontId="0" fillId="0" borderId="9" xfId="0" applyBorder="1" applyAlignment="1">
      <alignment/>
    </xf>
    <xf numFmtId="0" fontId="1" fillId="2" borderId="11" xfId="0" applyFont="1" applyFill="1" applyBorder="1" applyAlignment="1">
      <alignment wrapText="1"/>
    </xf>
    <xf numFmtId="0" fontId="1" fillId="5" borderId="9" xfId="0" applyFont="1" applyFill="1" applyBorder="1" applyAlignment="1">
      <alignment/>
    </xf>
    <xf numFmtId="0" fontId="1" fillId="5" borderId="5" xfId="0" applyFont="1" applyFill="1" applyBorder="1" applyAlignment="1">
      <alignment/>
    </xf>
    <xf numFmtId="0" fontId="6" fillId="0" borderId="7" xfId="0" applyFont="1" applyBorder="1" applyAlignment="1">
      <alignment/>
    </xf>
    <xf numFmtId="0" fontId="0" fillId="3" borderId="5" xfId="0" applyFont="1" applyFill="1" applyBorder="1" applyAlignment="1">
      <alignment/>
    </xf>
    <xf numFmtId="0" fontId="0" fillId="0" borderId="21" xfId="0" applyFont="1" applyBorder="1" applyAlignment="1">
      <alignment wrapText="1"/>
    </xf>
    <xf numFmtId="3" fontId="0" fillId="0" borderId="21" xfId="0" applyNumberFormat="1" applyFont="1" applyBorder="1" applyAlignment="1">
      <alignment/>
    </xf>
    <xf numFmtId="0" fontId="1" fillId="3" borderId="22" xfId="0" applyFont="1" applyFill="1" applyBorder="1" applyAlignment="1">
      <alignment/>
    </xf>
    <xf numFmtId="3" fontId="1" fillId="3" borderId="22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3" fontId="1" fillId="0" borderId="22" xfId="0" applyNumberFormat="1" applyFont="1" applyBorder="1" applyAlignment="1">
      <alignment/>
    </xf>
    <xf numFmtId="0" fontId="0" fillId="0" borderId="22" xfId="0" applyFont="1" applyBorder="1" applyAlignment="1">
      <alignment wrapText="1"/>
    </xf>
    <xf numFmtId="3" fontId="0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0" fontId="4" fillId="0" borderId="5" xfId="0" applyFont="1" applyBorder="1" applyAlignment="1">
      <alignment wrapText="1"/>
    </xf>
    <xf numFmtId="0" fontId="4" fillId="0" borderId="7" xfId="0" applyFont="1" applyBorder="1" applyAlignment="1">
      <alignment wrapText="1"/>
    </xf>
    <xf numFmtId="3" fontId="4" fillId="0" borderId="7" xfId="0" applyNumberFormat="1" applyFont="1" applyBorder="1" applyAlignment="1">
      <alignment wrapText="1"/>
    </xf>
    <xf numFmtId="0" fontId="4" fillId="2" borderId="9" xfId="0" applyFont="1" applyFill="1" applyBorder="1" applyAlignment="1">
      <alignment wrapText="1"/>
    </xf>
    <xf numFmtId="3" fontId="4" fillId="2" borderId="9" xfId="0" applyNumberFormat="1" applyFont="1" applyFill="1" applyBorder="1" applyAlignment="1">
      <alignment/>
    </xf>
    <xf numFmtId="0" fontId="4" fillId="0" borderId="24" xfId="0" applyFont="1" applyBorder="1" applyAlignment="1">
      <alignment wrapText="1"/>
    </xf>
    <xf numFmtId="3" fontId="4" fillId="0" borderId="24" xfId="0" applyNumberFormat="1" applyFont="1" applyBorder="1" applyAlignment="1">
      <alignment wrapText="1"/>
    </xf>
    <xf numFmtId="0" fontId="0" fillId="0" borderId="25" xfId="0" applyFont="1" applyBorder="1" applyAlignment="1">
      <alignment horizontal="left" wrapText="1"/>
    </xf>
    <xf numFmtId="3" fontId="0" fillId="0" borderId="22" xfId="0" applyNumberFormat="1" applyFont="1" applyFill="1" applyBorder="1" applyAlignment="1">
      <alignment horizontal="right"/>
    </xf>
    <xf numFmtId="3" fontId="6" fillId="0" borderId="26" xfId="0" applyNumberFormat="1" applyFont="1" applyBorder="1" applyAlignment="1">
      <alignment/>
    </xf>
    <xf numFmtId="0" fontId="0" fillId="2" borderId="5" xfId="0" applyFont="1" applyFill="1" applyBorder="1" applyAlignment="1">
      <alignment wrapText="1"/>
    </xf>
    <xf numFmtId="3" fontId="0" fillId="0" borderId="5" xfId="0" applyNumberFormat="1" applyBorder="1" applyAlignment="1">
      <alignment/>
    </xf>
    <xf numFmtId="0" fontId="6" fillId="2" borderId="16" xfId="0" applyFont="1" applyFill="1" applyBorder="1" applyAlignment="1">
      <alignment wrapText="1"/>
    </xf>
    <xf numFmtId="3" fontId="6" fillId="0" borderId="16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0" fillId="2" borderId="17" xfId="0" applyFont="1" applyFill="1" applyBorder="1" applyAlignment="1">
      <alignment/>
    </xf>
    <xf numFmtId="0" fontId="1" fillId="5" borderId="7" xfId="0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1" fillId="3" borderId="27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0" fillId="0" borderId="27" xfId="0" applyBorder="1" applyAlignment="1">
      <alignment/>
    </xf>
    <xf numFmtId="0" fontId="1" fillId="3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2" borderId="28" xfId="0" applyFont="1" applyFill="1" applyBorder="1" applyAlignment="1">
      <alignment/>
    </xf>
    <xf numFmtId="3" fontId="0" fillId="5" borderId="9" xfId="0" applyNumberFormat="1" applyFont="1" applyFill="1" applyBorder="1" applyAlignment="1">
      <alignment/>
    </xf>
    <xf numFmtId="3" fontId="0" fillId="5" borderId="9" xfId="0" applyNumberFormat="1" applyFont="1" applyFill="1" applyBorder="1" applyAlignment="1">
      <alignment/>
    </xf>
    <xf numFmtId="0" fontId="1" fillId="0" borderId="11" xfId="0" applyFont="1" applyBorder="1" applyAlignment="1">
      <alignment horizontal="left" wrapText="1"/>
    </xf>
    <xf numFmtId="0" fontId="0" fillId="5" borderId="9" xfId="0" applyFont="1" applyFill="1" applyBorder="1" applyAlignment="1">
      <alignment wrapText="1"/>
    </xf>
    <xf numFmtId="0" fontId="0" fillId="2" borderId="13" xfId="0" applyFont="1" applyFill="1" applyBorder="1" applyAlignment="1">
      <alignment wrapText="1"/>
    </xf>
    <xf numFmtId="3" fontId="0" fillId="5" borderId="13" xfId="0" applyNumberFormat="1" applyFont="1" applyFill="1" applyBorder="1" applyAlignment="1">
      <alignment/>
    </xf>
    <xf numFmtId="3" fontId="0" fillId="5" borderId="13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1" fillId="3" borderId="18" xfId="0" applyFont="1" applyFill="1" applyBorder="1" applyAlignment="1">
      <alignment wrapText="1"/>
    </xf>
    <xf numFmtId="3" fontId="1" fillId="3" borderId="18" xfId="0" applyNumberFormat="1" applyFont="1" applyFill="1" applyBorder="1" applyAlignment="1">
      <alignment/>
    </xf>
    <xf numFmtId="3" fontId="1" fillId="3" borderId="18" xfId="0" applyNumberFormat="1" applyFont="1" applyFill="1" applyBorder="1" applyAlignment="1">
      <alignment horizontal="right" wrapText="1"/>
    </xf>
    <xf numFmtId="0" fontId="1" fillId="0" borderId="18" xfId="0" applyFont="1" applyBorder="1" applyAlignment="1">
      <alignment/>
    </xf>
    <xf numFmtId="3" fontId="1" fillId="5" borderId="18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0" fontId="0" fillId="5" borderId="18" xfId="0" applyFont="1" applyFill="1" applyBorder="1" applyAlignment="1">
      <alignment wrapText="1"/>
    </xf>
    <xf numFmtId="3" fontId="0" fillId="5" borderId="18" xfId="0" applyNumberFormat="1" applyFont="1" applyFill="1" applyBorder="1" applyAlignment="1">
      <alignment/>
    </xf>
    <xf numFmtId="3" fontId="0" fillId="5" borderId="18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0" fontId="1" fillId="2" borderId="18" xfId="0" applyFont="1" applyFill="1" applyBorder="1" applyAlignment="1">
      <alignment wrapText="1"/>
    </xf>
    <xf numFmtId="3" fontId="1" fillId="0" borderId="18" xfId="0" applyNumberFormat="1" applyFont="1" applyBorder="1" applyAlignment="1">
      <alignment/>
    </xf>
    <xf numFmtId="0" fontId="6" fillId="2" borderId="7" xfId="0" applyFont="1" applyFill="1" applyBorder="1" applyAlignment="1" quotePrefix="1">
      <alignment horizontal="right"/>
    </xf>
    <xf numFmtId="3" fontId="0" fillId="0" borderId="19" xfId="0" applyNumberFormat="1" applyBorder="1" applyAlignment="1">
      <alignment/>
    </xf>
    <xf numFmtId="0" fontId="6" fillId="2" borderId="7" xfId="0" applyFont="1" applyFill="1" applyBorder="1" applyAlignment="1">
      <alignment wrapText="1"/>
    </xf>
    <xf numFmtId="0" fontId="0" fillId="2" borderId="19" xfId="0" applyFont="1" applyFill="1" applyBorder="1" applyAlignment="1">
      <alignment wrapText="1"/>
    </xf>
    <xf numFmtId="0" fontId="6" fillId="2" borderId="19" xfId="0" applyFont="1" applyFill="1" applyBorder="1" applyAlignment="1">
      <alignment wrapText="1"/>
    </xf>
    <xf numFmtId="3" fontId="6" fillId="0" borderId="19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0" fontId="0" fillId="2" borderId="18" xfId="0" applyFont="1" applyFill="1" applyBorder="1" applyAlignment="1">
      <alignment wrapText="1"/>
    </xf>
    <xf numFmtId="0" fontId="0" fillId="2" borderId="5" xfId="0" applyFont="1" applyFill="1" applyBorder="1" applyAlignment="1">
      <alignment horizontal="right"/>
    </xf>
    <xf numFmtId="0" fontId="6" fillId="2" borderId="28" xfId="0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 horizontal="right"/>
    </xf>
    <xf numFmtId="3" fontId="1" fillId="0" borderId="30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3" fontId="9" fillId="4" borderId="4" xfId="0" applyNumberFormat="1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3" fontId="17" fillId="4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Alignment="1">
      <alignment/>
    </xf>
    <xf numFmtId="3" fontId="1" fillId="2" borderId="10" xfId="0" applyNumberFormat="1" applyFont="1" applyFill="1" applyBorder="1" applyAlignment="1">
      <alignment/>
    </xf>
    <xf numFmtId="0" fontId="1" fillId="0" borderId="11" xfId="0" applyFont="1" applyBorder="1" applyAlignment="1">
      <alignment wrapText="1"/>
    </xf>
    <xf numFmtId="3" fontId="1" fillId="3" borderId="12" xfId="0" applyNumberFormat="1" applyFont="1" applyFill="1" applyBorder="1" applyAlignment="1">
      <alignment horizontal="right" wrapText="1"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3" fontId="4" fillId="0" borderId="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6" fillId="0" borderId="16" xfId="0" applyFont="1" applyBorder="1" applyAlignment="1">
      <alignment horizontal="left" wrapText="1"/>
    </xf>
    <xf numFmtId="3" fontId="6" fillId="0" borderId="16" xfId="0" applyNumberFormat="1" applyFont="1" applyBorder="1" applyAlignment="1">
      <alignment horizontal="right" wrapText="1"/>
    </xf>
    <xf numFmtId="0" fontId="6" fillId="0" borderId="7" xfId="0" applyFont="1" applyBorder="1" applyAlignment="1">
      <alignment horizontal="left" wrapText="1"/>
    </xf>
    <xf numFmtId="3" fontId="6" fillId="0" borderId="7" xfId="0" applyNumberFormat="1" applyFont="1" applyBorder="1" applyAlignment="1">
      <alignment horizontal="right" wrapText="1"/>
    </xf>
    <xf numFmtId="0" fontId="10" fillId="0" borderId="9" xfId="0" applyFont="1" applyFill="1" applyBorder="1" applyAlignment="1">
      <alignment/>
    </xf>
    <xf numFmtId="0" fontId="17" fillId="0" borderId="9" xfId="0" applyFont="1" applyFill="1" applyBorder="1" applyAlignment="1">
      <alignment horizontal="center"/>
    </xf>
    <xf numFmtId="3" fontId="17" fillId="0" borderId="9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/>
    </xf>
    <xf numFmtId="3" fontId="4" fillId="0" borderId="8" xfId="0" applyNumberFormat="1" applyFont="1" applyBorder="1" applyAlignment="1">
      <alignment/>
    </xf>
    <xf numFmtId="3" fontId="6" fillId="0" borderId="26" xfId="0" applyNumberFormat="1" applyFont="1" applyBorder="1" applyAlignment="1">
      <alignment wrapText="1"/>
    </xf>
    <xf numFmtId="3" fontId="4" fillId="4" borderId="8" xfId="0" applyNumberFormat="1" applyFont="1" applyFill="1" applyBorder="1" applyAlignment="1">
      <alignment wrapText="1"/>
    </xf>
    <xf numFmtId="3" fontId="4" fillId="4" borderId="8" xfId="0" applyNumberFormat="1" applyFont="1" applyFill="1" applyBorder="1" applyAlignment="1">
      <alignment horizontal="right" wrapText="1"/>
    </xf>
    <xf numFmtId="0" fontId="0" fillId="4" borderId="9" xfId="0" applyFont="1" applyFill="1" applyBorder="1" applyAlignment="1">
      <alignment/>
    </xf>
    <xf numFmtId="0" fontId="6" fillId="4" borderId="9" xfId="0" applyFont="1" applyFill="1" applyBorder="1" applyAlignment="1">
      <alignment/>
    </xf>
    <xf numFmtId="0" fontId="17" fillId="0" borderId="9" xfId="0" applyFont="1" applyBorder="1" applyAlignment="1">
      <alignment horizontal="center"/>
    </xf>
    <xf numFmtId="3" fontId="17" fillId="4" borderId="9" xfId="0" applyNumberFormat="1" applyFont="1" applyFill="1" applyBorder="1" applyAlignment="1">
      <alignment horizontal="right" vertical="center"/>
    </xf>
    <xf numFmtId="3" fontId="17" fillId="4" borderId="9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wrapText="1"/>
    </xf>
    <xf numFmtId="0" fontId="6" fillId="0" borderId="22" xfId="0" applyFont="1" applyBorder="1" applyAlignment="1">
      <alignment wrapText="1"/>
    </xf>
    <xf numFmtId="3" fontId="6" fillId="0" borderId="22" xfId="0" applyNumberFormat="1" applyFont="1" applyBorder="1" applyAlignment="1">
      <alignment/>
    </xf>
    <xf numFmtId="0" fontId="11" fillId="0" borderId="26" xfId="0" applyFont="1" applyBorder="1" applyAlignment="1">
      <alignment horizontal="left" wrapText="1"/>
    </xf>
    <xf numFmtId="3" fontId="0" fillId="0" borderId="26" xfId="0" applyNumberFormat="1" applyFont="1" applyBorder="1" applyAlignment="1">
      <alignment/>
    </xf>
    <xf numFmtId="0" fontId="6" fillId="0" borderId="32" xfId="0" applyFont="1" applyBorder="1" applyAlignment="1">
      <alignment wrapText="1"/>
    </xf>
    <xf numFmtId="0" fontId="11" fillId="0" borderId="22" xfId="0" applyFont="1" applyBorder="1" applyAlignment="1">
      <alignment horizontal="left" wrapText="1"/>
    </xf>
    <xf numFmtId="0" fontId="18" fillId="0" borderId="26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23" xfId="0" applyFont="1" applyBorder="1" applyAlignment="1">
      <alignment horizontal="left" wrapText="1"/>
    </xf>
    <xf numFmtId="3" fontId="6" fillId="0" borderId="33" xfId="0" applyNumberFormat="1" applyFont="1" applyBorder="1" applyAlignment="1">
      <alignment/>
    </xf>
    <xf numFmtId="0" fontId="6" fillId="2" borderId="9" xfId="0" applyFont="1" applyFill="1" applyBorder="1" applyAlignment="1">
      <alignment/>
    </xf>
    <xf numFmtId="3" fontId="4" fillId="2" borderId="11" xfId="0" applyNumberFormat="1" applyFont="1" applyFill="1" applyBorder="1" applyAlignment="1">
      <alignment wrapText="1"/>
    </xf>
    <xf numFmtId="3" fontId="17" fillId="0" borderId="9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wrapText="1"/>
    </xf>
    <xf numFmtId="0" fontId="6" fillId="0" borderId="5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16" xfId="0" applyFont="1" applyBorder="1" applyAlignment="1">
      <alignment wrapText="1"/>
    </xf>
    <xf numFmtId="3" fontId="1" fillId="3" borderId="10" xfId="0" applyNumberFormat="1" applyFont="1" applyFill="1" applyBorder="1" applyAlignment="1">
      <alignment/>
    </xf>
    <xf numFmtId="3" fontId="0" fillId="0" borderId="9" xfId="0" applyNumberFormat="1" applyFont="1" applyBorder="1" applyAlignment="1">
      <alignment/>
    </xf>
    <xf numFmtId="0" fontId="17" fillId="0" borderId="5" xfId="0" applyFont="1" applyBorder="1" applyAlignment="1">
      <alignment horizontal="center"/>
    </xf>
    <xf numFmtId="3" fontId="17" fillId="4" borderId="5" xfId="0" applyNumberFormat="1" applyFont="1" applyFill="1" applyBorder="1" applyAlignment="1">
      <alignment horizontal="right" vertical="center"/>
    </xf>
    <xf numFmtId="3" fontId="6" fillId="0" borderId="7" xfId="0" applyNumberFormat="1" applyFont="1" applyBorder="1" applyAlignment="1">
      <alignment wrapText="1"/>
    </xf>
    <xf numFmtId="3" fontId="6" fillId="0" borderId="34" xfId="0" applyNumberFormat="1" applyFont="1" applyBorder="1" applyAlignment="1">
      <alignment/>
    </xf>
    <xf numFmtId="0" fontId="0" fillId="2" borderId="13" xfId="0" applyFont="1" applyFill="1" applyBorder="1" applyAlignment="1">
      <alignment horizontal="left" wrapText="1"/>
    </xf>
    <xf numFmtId="3" fontId="6" fillId="0" borderId="33" xfId="0" applyNumberFormat="1" applyFont="1" applyBorder="1" applyAlignment="1">
      <alignment wrapText="1"/>
    </xf>
    <xf numFmtId="0" fontId="1" fillId="7" borderId="5" xfId="0" applyFont="1" applyFill="1" applyBorder="1" applyAlignment="1">
      <alignment horizontal="right"/>
    </xf>
    <xf numFmtId="3" fontId="0" fillId="7" borderId="9" xfId="0" applyNumberFormat="1" applyFont="1" applyFill="1" applyBorder="1" applyAlignment="1">
      <alignment/>
    </xf>
    <xf numFmtId="0" fontId="4" fillId="2" borderId="8" xfId="0" applyFont="1" applyFill="1" applyBorder="1" applyAlignment="1">
      <alignment wrapText="1"/>
    </xf>
    <xf numFmtId="0" fontId="6" fillId="0" borderId="9" xfId="0" applyFont="1" applyBorder="1" applyAlignment="1">
      <alignment vertical="top"/>
    </xf>
    <xf numFmtId="3" fontId="17" fillId="0" borderId="9" xfId="0" applyNumberFormat="1" applyFont="1" applyBorder="1" applyAlignment="1">
      <alignment horizontal="center" wrapText="1"/>
    </xf>
    <xf numFmtId="0" fontId="6" fillId="0" borderId="7" xfId="0" applyFont="1" applyBorder="1" applyAlignment="1">
      <alignment vertical="top"/>
    </xf>
    <xf numFmtId="3" fontId="19" fillId="0" borderId="8" xfId="0" applyNumberFormat="1" applyFont="1" applyBorder="1" applyAlignment="1">
      <alignment horizontal="center" wrapText="1"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4" fillId="4" borderId="8" xfId="0" applyNumberFormat="1" applyFont="1" applyFill="1" applyBorder="1" applyAlignment="1">
      <alignment horizontal="right"/>
    </xf>
    <xf numFmtId="0" fontId="0" fillId="0" borderId="19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0" fillId="0" borderId="28" xfId="0" applyBorder="1" applyAlignment="1">
      <alignment/>
    </xf>
    <xf numFmtId="3" fontId="8" fillId="0" borderId="0" xfId="0" applyNumberFormat="1" applyFont="1" applyAlignment="1">
      <alignment/>
    </xf>
    <xf numFmtId="0" fontId="12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5" fillId="0" borderId="35" xfId="0" applyFont="1" applyBorder="1" applyAlignment="1">
      <alignment/>
    </xf>
    <xf numFmtId="0" fontId="5" fillId="0" borderId="35" xfId="0" applyFont="1" applyBorder="1" applyAlignment="1">
      <alignment horizontal="center"/>
    </xf>
    <xf numFmtId="3" fontId="5" fillId="0" borderId="36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Continuous" vertical="center"/>
    </xf>
    <xf numFmtId="3" fontId="5" fillId="0" borderId="38" xfId="0" applyNumberFormat="1" applyFont="1" applyBorder="1" applyAlignment="1">
      <alignment horizontal="centerContinuous" vertical="center"/>
    </xf>
    <xf numFmtId="0" fontId="9" fillId="0" borderId="39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0" fillId="2" borderId="5" xfId="0" applyFont="1" applyFill="1" applyBorder="1" applyAlignment="1">
      <alignment horizontal="center"/>
    </xf>
    <xf numFmtId="3" fontId="20" fillId="2" borderId="5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3" fontId="4" fillId="2" borderId="6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wrapText="1"/>
    </xf>
    <xf numFmtId="3" fontId="0" fillId="2" borderId="10" xfId="0" applyNumberFormat="1" applyFont="1" applyFill="1" applyBorder="1" applyAlignment="1">
      <alignment horizontal="right" wrapText="1"/>
    </xf>
    <xf numFmtId="3" fontId="1" fillId="2" borderId="8" xfId="0" applyNumberFormat="1" applyFont="1" applyFill="1" applyBorder="1" applyAlignment="1">
      <alignment horizontal="right" wrapText="1"/>
    </xf>
    <xf numFmtId="0" fontId="0" fillId="2" borderId="7" xfId="0" applyFont="1" applyFill="1" applyBorder="1" applyAlignment="1">
      <alignment/>
    </xf>
    <xf numFmtId="3" fontId="0" fillId="2" borderId="7" xfId="0" applyNumberFormat="1" applyFont="1" applyFill="1" applyBorder="1" applyAlignment="1">
      <alignment horizontal="right" wrapText="1"/>
    </xf>
    <xf numFmtId="0" fontId="0" fillId="5" borderId="5" xfId="0" applyFont="1" applyFill="1" applyBorder="1" applyAlignment="1">
      <alignment horizontal="right"/>
    </xf>
    <xf numFmtId="0" fontId="0" fillId="5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3" fontId="1" fillId="2" borderId="11" xfId="0" applyNumberFormat="1" applyFont="1" applyFill="1" applyBorder="1" applyAlignment="1">
      <alignment horizontal="right" wrapText="1"/>
    </xf>
    <xf numFmtId="3" fontId="1" fillId="0" borderId="11" xfId="0" applyNumberFormat="1" applyFont="1" applyBorder="1" applyAlignment="1">
      <alignment horizontal="right" wrapText="1"/>
    </xf>
    <xf numFmtId="0" fontId="0" fillId="0" borderId="5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wrapText="1"/>
    </xf>
    <xf numFmtId="3" fontId="0" fillId="0" borderId="14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3" fontId="1" fillId="0" borderId="8" xfId="0" applyNumberFormat="1" applyFont="1" applyBorder="1" applyAlignment="1">
      <alignment horizontal="right" wrapText="1"/>
    </xf>
    <xf numFmtId="0" fontId="0" fillId="2" borderId="10" xfId="0" applyFont="1" applyFill="1" applyBorder="1" applyAlignment="1">
      <alignment horizontal="right"/>
    </xf>
    <xf numFmtId="0" fontId="8" fillId="0" borderId="0" xfId="0" applyFont="1" applyAlignment="1">
      <alignment wrapText="1"/>
    </xf>
    <xf numFmtId="0" fontId="20" fillId="2" borderId="5" xfId="0" applyFont="1" applyFill="1" applyBorder="1" applyAlignment="1">
      <alignment horizontal="center"/>
    </xf>
    <xf numFmtId="3" fontId="20" fillId="2" borderId="5" xfId="0" applyNumberFormat="1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3" fontId="20" fillId="0" borderId="0" xfId="0" applyNumberFormat="1" applyFont="1" applyAlignment="1">
      <alignment horizontal="center"/>
    </xf>
    <xf numFmtId="0" fontId="0" fillId="0" borderId="9" xfId="0" applyFont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4" fillId="0" borderId="8" xfId="0" applyFont="1" applyBorder="1" applyAlignment="1">
      <alignment wrapText="1"/>
    </xf>
    <xf numFmtId="3" fontId="4" fillId="0" borderId="8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5" xfId="0" applyFont="1" applyBorder="1" applyAlignment="1">
      <alignment/>
    </xf>
    <xf numFmtId="0" fontId="20" fillId="0" borderId="5" xfId="0" applyFont="1" applyBorder="1" applyAlignment="1">
      <alignment horizontal="center"/>
    </xf>
    <xf numFmtId="3" fontId="20" fillId="0" borderId="5" xfId="0" applyNumberFormat="1" applyFont="1" applyBorder="1" applyAlignment="1">
      <alignment horizontal="right"/>
    </xf>
    <xf numFmtId="3" fontId="4" fillId="2" borderId="11" xfId="0" applyNumberFormat="1" applyFont="1" applyFill="1" applyBorder="1" applyAlignment="1">
      <alignment horizontal="right" wrapText="1"/>
    </xf>
    <xf numFmtId="0" fontId="20" fillId="0" borderId="9" xfId="0" applyFont="1" applyBorder="1" applyAlignment="1">
      <alignment horizontal="center"/>
    </xf>
    <xf numFmtId="3" fontId="20" fillId="0" borderId="9" xfId="0" applyNumberFormat="1" applyFont="1" applyBorder="1" applyAlignment="1">
      <alignment horizontal="right"/>
    </xf>
    <xf numFmtId="3" fontId="20" fillId="0" borderId="9" xfId="0" applyNumberFormat="1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 wrapText="1"/>
    </xf>
    <xf numFmtId="0" fontId="20" fillId="4" borderId="9" xfId="0" applyFont="1" applyFill="1" applyBorder="1" applyAlignment="1">
      <alignment horizontal="center"/>
    </xf>
    <xf numFmtId="3" fontId="20" fillId="4" borderId="9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3" fontId="1" fillId="3" borderId="18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0" fontId="0" fillId="2" borderId="18" xfId="0" applyFont="1" applyFill="1" applyBorder="1" applyAlignment="1">
      <alignment wrapText="1"/>
    </xf>
    <xf numFmtId="3" fontId="0" fillId="0" borderId="18" xfId="0" applyNumberFormat="1" applyFont="1" applyBorder="1" applyAlignment="1">
      <alignment/>
    </xf>
    <xf numFmtId="0" fontId="1" fillId="2" borderId="18" xfId="0" applyFont="1" applyFill="1" applyBorder="1" applyAlignment="1">
      <alignment wrapText="1"/>
    </xf>
    <xf numFmtId="3" fontId="6" fillId="0" borderId="2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0" fontId="6" fillId="0" borderId="26" xfId="0" applyFont="1" applyBorder="1" applyAlignment="1">
      <alignment wrapText="1"/>
    </xf>
    <xf numFmtId="0" fontId="0" fillId="0" borderId="13" xfId="0" applyFont="1" applyBorder="1" applyAlignment="1">
      <alignment wrapText="1"/>
    </xf>
    <xf numFmtId="3" fontId="0" fillId="7" borderId="9" xfId="0" applyNumberFormat="1" applyFont="1" applyFill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8" xfId="0" applyFont="1" applyBorder="1" applyAlignment="1">
      <alignment horizontal="left" wrapText="1"/>
    </xf>
    <xf numFmtId="3" fontId="0" fillId="0" borderId="5" xfId="0" applyNumberFormat="1" applyFont="1" applyFill="1" applyBorder="1" applyAlignment="1">
      <alignment horizontal="right"/>
    </xf>
    <xf numFmtId="0" fontId="0" fillId="0" borderId="41" xfId="0" applyFont="1" applyBorder="1" applyAlignment="1">
      <alignment horizontal="left" wrapText="1"/>
    </xf>
    <xf numFmtId="3" fontId="0" fillId="0" borderId="42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0" xfId="0" applyFont="1" applyFill="1" applyBorder="1" applyAlignment="1">
      <alignment wrapText="1"/>
    </xf>
    <xf numFmtId="3" fontId="6" fillId="0" borderId="10" xfId="0" applyNumberFormat="1" applyFont="1" applyBorder="1" applyAlignment="1">
      <alignment/>
    </xf>
    <xf numFmtId="3" fontId="0" fillId="0" borderId="9" xfId="0" applyNumberFormat="1" applyFont="1" applyFill="1" applyBorder="1" applyAlignment="1">
      <alignment wrapText="1"/>
    </xf>
    <xf numFmtId="3" fontId="0" fillId="2" borderId="13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wrapText="1"/>
    </xf>
    <xf numFmtId="3" fontId="6" fillId="2" borderId="16" xfId="0" applyNumberFormat="1" applyFont="1" applyFill="1" applyBorder="1" applyAlignment="1">
      <alignment wrapText="1"/>
    </xf>
    <xf numFmtId="3" fontId="6" fillId="2" borderId="7" xfId="0" applyNumberFormat="1" applyFont="1" applyFill="1" applyBorder="1" applyAlignment="1">
      <alignment wrapText="1"/>
    </xf>
    <xf numFmtId="3" fontId="0" fillId="5" borderId="9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 wrapText="1"/>
    </xf>
    <xf numFmtId="3" fontId="0" fillId="0" borderId="19" xfId="0" applyNumberFormat="1" applyFont="1" applyBorder="1" applyAlignment="1">
      <alignment wrapText="1"/>
    </xf>
    <xf numFmtId="3" fontId="1" fillId="2" borderId="7" xfId="0" applyNumberFormat="1" applyFont="1" applyFill="1" applyBorder="1" applyAlignment="1">
      <alignment wrapText="1"/>
    </xf>
    <xf numFmtId="3" fontId="0" fillId="0" borderId="17" xfId="0" applyNumberFormat="1" applyFont="1" applyBorder="1" applyAlignment="1">
      <alignment horizontal="right" wrapText="1"/>
    </xf>
    <xf numFmtId="3" fontId="1" fillId="0" borderId="14" xfId="0" applyNumberFormat="1" applyFont="1" applyBorder="1" applyAlignment="1">
      <alignment wrapText="1"/>
    </xf>
    <xf numFmtId="3" fontId="1" fillId="3" borderId="14" xfId="0" applyNumberFormat="1" applyFont="1" applyFill="1" applyBorder="1" applyAlignment="1">
      <alignment wrapText="1"/>
    </xf>
    <xf numFmtId="3" fontId="4" fillId="2" borderId="9" xfId="0" applyNumberFormat="1" applyFont="1" applyFill="1" applyBorder="1" applyAlignment="1">
      <alignment horizontal="right" wrapText="1"/>
    </xf>
    <xf numFmtId="3" fontId="0" fillId="0" borderId="9" xfId="0" applyNumberFormat="1" applyFont="1" applyFill="1" applyBorder="1" applyAlignment="1">
      <alignment horizontal="right" wrapText="1"/>
    </xf>
    <xf numFmtId="3" fontId="6" fillId="2" borderId="16" xfId="0" applyNumberFormat="1" applyFont="1" applyFill="1" applyBorder="1" applyAlignment="1">
      <alignment horizontal="right" wrapText="1"/>
    </xf>
    <xf numFmtId="3" fontId="4" fillId="2" borderId="8" xfId="0" applyNumberFormat="1" applyFont="1" applyFill="1" applyBorder="1" applyAlignment="1">
      <alignment wrapText="1"/>
    </xf>
    <xf numFmtId="0" fontId="6" fillId="0" borderId="22" xfId="0" applyFont="1" applyBorder="1" applyAlignment="1">
      <alignment horizontal="left" wrapText="1"/>
    </xf>
    <xf numFmtId="3" fontId="6" fillId="0" borderId="22" xfId="0" applyNumberFormat="1" applyFont="1" applyFill="1" applyBorder="1" applyAlignment="1">
      <alignment horizontal="right"/>
    </xf>
    <xf numFmtId="3" fontId="6" fillId="0" borderId="23" xfId="0" applyNumberFormat="1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6" fillId="2" borderId="9" xfId="0" applyFont="1" applyFill="1" applyBorder="1" applyAlignment="1">
      <alignment/>
    </xf>
    <xf numFmtId="0" fontId="6" fillId="0" borderId="21" xfId="0" applyFont="1" applyBorder="1" applyAlignment="1">
      <alignment horizontal="left" wrapText="1"/>
    </xf>
    <xf numFmtId="3" fontId="6" fillId="0" borderId="21" xfId="0" applyNumberFormat="1" applyFont="1" applyFill="1" applyBorder="1" applyAlignment="1">
      <alignment horizontal="right"/>
    </xf>
    <xf numFmtId="3" fontId="6" fillId="0" borderId="22" xfId="0" applyNumberFormat="1" applyFont="1" applyBorder="1" applyAlignment="1">
      <alignment wrapText="1"/>
    </xf>
    <xf numFmtId="3" fontId="6" fillId="0" borderId="7" xfId="0" applyNumberFormat="1" applyFont="1" applyBorder="1" applyAlignment="1">
      <alignment wrapText="1"/>
    </xf>
    <xf numFmtId="3" fontId="6" fillId="0" borderId="5" xfId="0" applyNumberFormat="1" applyFont="1" applyBorder="1" applyAlignment="1">
      <alignment wrapText="1"/>
    </xf>
    <xf numFmtId="3" fontId="6" fillId="0" borderId="32" xfId="0" applyNumberFormat="1" applyFont="1" applyBorder="1" applyAlignment="1">
      <alignment wrapText="1"/>
    </xf>
    <xf numFmtId="0" fontId="6" fillId="2" borderId="23" xfId="0" applyFont="1" applyFill="1" applyBorder="1" applyAlignment="1">
      <alignment wrapText="1"/>
    </xf>
    <xf numFmtId="3" fontId="6" fillId="2" borderId="23" xfId="0" applyNumberFormat="1" applyFont="1" applyFill="1" applyBorder="1" applyAlignment="1">
      <alignment wrapText="1"/>
    </xf>
    <xf numFmtId="0" fontId="0" fillId="0" borderId="26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0" fillId="0" borderId="26" xfId="0" applyFont="1" applyFill="1" applyBorder="1" applyAlignment="1">
      <alignment wrapText="1"/>
    </xf>
    <xf numFmtId="3" fontId="0" fillId="0" borderId="26" xfId="0" applyNumberFormat="1" applyFont="1" applyFill="1" applyBorder="1" applyAlignment="1">
      <alignment wrapText="1"/>
    </xf>
    <xf numFmtId="3" fontId="6" fillId="0" borderId="26" xfId="0" applyNumberFormat="1" applyFont="1" applyFill="1" applyBorder="1" applyAlignment="1">
      <alignment wrapText="1"/>
    </xf>
    <xf numFmtId="0" fontId="17" fillId="4" borderId="9" xfId="0" applyFont="1" applyFill="1" applyBorder="1" applyAlignment="1">
      <alignment horizontal="center"/>
    </xf>
    <xf numFmtId="3" fontId="17" fillId="4" borderId="9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right"/>
    </xf>
    <xf numFmtId="0" fontId="0" fillId="0" borderId="22" xfId="0" applyFont="1" applyBorder="1" applyAlignment="1">
      <alignment/>
    </xf>
    <xf numFmtId="0" fontId="6" fillId="0" borderId="43" xfId="0" applyFont="1" applyBorder="1" applyAlignment="1">
      <alignment horizontal="left" wrapText="1"/>
    </xf>
    <xf numFmtId="0" fontId="6" fillId="0" borderId="26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5" xfId="0" applyFont="1" applyBorder="1" applyAlignment="1">
      <alignment horizontal="left" wrapText="1"/>
    </xf>
    <xf numFmtId="0" fontId="6" fillId="0" borderId="44" xfId="0" applyFont="1" applyBorder="1" applyAlignment="1">
      <alignment horizontal="left" wrapText="1"/>
    </xf>
    <xf numFmtId="0" fontId="6" fillId="0" borderId="32" xfId="0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23" xfId="0" applyNumberFormat="1" applyFont="1" applyBorder="1" applyAlignment="1">
      <alignment horizontal="right" wrapText="1"/>
    </xf>
    <xf numFmtId="0" fontId="11" fillId="0" borderId="23" xfId="0" applyFont="1" applyBorder="1" applyAlignment="1">
      <alignment horizontal="left" wrapText="1"/>
    </xf>
    <xf numFmtId="3" fontId="0" fillId="0" borderId="23" xfId="0" applyNumberFormat="1" applyFont="1" applyBorder="1" applyAlignment="1">
      <alignment/>
    </xf>
    <xf numFmtId="0" fontId="6" fillId="0" borderId="21" xfId="0" applyFont="1" applyBorder="1" applyAlignment="1">
      <alignment wrapText="1"/>
    </xf>
    <xf numFmtId="3" fontId="6" fillId="0" borderId="2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3" fontId="6" fillId="0" borderId="19" xfId="0" applyNumberFormat="1" applyFont="1" applyBorder="1" applyAlignment="1">
      <alignment/>
    </xf>
    <xf numFmtId="0" fontId="6" fillId="0" borderId="22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6" fillId="2" borderId="12" xfId="0" applyFont="1" applyFill="1" applyBorder="1" applyAlignment="1">
      <alignment/>
    </xf>
    <xf numFmtId="0" fontId="6" fillId="0" borderId="23" xfId="0" applyFont="1" applyBorder="1" applyAlignment="1">
      <alignment/>
    </xf>
    <xf numFmtId="0" fontId="6" fillId="2" borderId="17" xfId="0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0" borderId="2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32" xfId="0" applyFont="1" applyBorder="1" applyAlignment="1">
      <alignment wrapText="1"/>
    </xf>
    <xf numFmtId="3" fontId="6" fillId="0" borderId="32" xfId="0" applyNumberFormat="1" applyFont="1" applyBorder="1" applyAlignment="1">
      <alignment wrapText="1"/>
    </xf>
    <xf numFmtId="3" fontId="6" fillId="0" borderId="22" xfId="0" applyNumberFormat="1" applyFont="1" applyBorder="1" applyAlignment="1">
      <alignment wrapText="1"/>
    </xf>
    <xf numFmtId="3" fontId="6" fillId="0" borderId="21" xfId="0" applyNumberFormat="1" applyFont="1" applyBorder="1" applyAlignment="1">
      <alignment wrapText="1"/>
    </xf>
    <xf numFmtId="0" fontId="18" fillId="0" borderId="33" xfId="0" applyFont="1" applyBorder="1" applyAlignment="1">
      <alignment wrapText="1"/>
    </xf>
    <xf numFmtId="3" fontId="6" fillId="0" borderId="19" xfId="0" applyNumberFormat="1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18" fillId="0" borderId="23" xfId="0" applyFont="1" applyBorder="1" applyAlignment="1">
      <alignment wrapText="1"/>
    </xf>
    <xf numFmtId="0" fontId="6" fillId="0" borderId="32" xfId="0" applyFont="1" applyBorder="1" applyAlignment="1">
      <alignment horizontal="left" wrapText="1"/>
    </xf>
    <xf numFmtId="3" fontId="6" fillId="0" borderId="32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9" xfId="0" applyFont="1" applyBorder="1" applyAlignment="1">
      <alignment wrapText="1"/>
    </xf>
    <xf numFmtId="3" fontId="6" fillId="0" borderId="9" xfId="0" applyNumberFormat="1" applyFont="1" applyBorder="1" applyAlignment="1">
      <alignment wrapText="1"/>
    </xf>
    <xf numFmtId="3" fontId="0" fillId="0" borderId="9" xfId="0" applyNumberFormat="1" applyFont="1" applyBorder="1" applyAlignment="1">
      <alignment wrapText="1"/>
    </xf>
    <xf numFmtId="0" fontId="0" fillId="0" borderId="21" xfId="0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42" xfId="0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9" fillId="0" borderId="17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3" fontId="0" fillId="0" borderId="42" xfId="0" applyNumberFormat="1" applyFont="1" applyBorder="1" applyAlignment="1">
      <alignment horizontal="right" wrapText="1"/>
    </xf>
    <xf numFmtId="0" fontId="6" fillId="0" borderId="9" xfId="0" applyFont="1" applyBorder="1" applyAlignment="1">
      <alignment/>
    </xf>
    <xf numFmtId="3" fontId="6" fillId="4" borderId="21" xfId="0" applyNumberFormat="1" applyFont="1" applyFill="1" applyBorder="1" applyAlignment="1">
      <alignment horizontal="right"/>
    </xf>
    <xf numFmtId="3" fontId="6" fillId="0" borderId="21" xfId="0" applyNumberFormat="1" applyFont="1" applyBorder="1" applyAlignment="1">
      <alignment/>
    </xf>
    <xf numFmtId="0" fontId="6" fillId="0" borderId="45" xfId="0" applyFont="1" applyBorder="1" applyAlignment="1">
      <alignment horizontal="left" wrapText="1"/>
    </xf>
    <xf numFmtId="0" fontId="6" fillId="0" borderId="46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20" fillId="0" borderId="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right"/>
    </xf>
    <xf numFmtId="3" fontId="0" fillId="0" borderId="9" xfId="0" applyNumberFormat="1" applyFont="1" applyBorder="1" applyAlignment="1">
      <alignment horizontal="right" wrapText="1"/>
    </xf>
    <xf numFmtId="3" fontId="1" fillId="3" borderId="24" xfId="0" applyNumberFormat="1" applyFont="1" applyFill="1" applyBorder="1" applyAlignment="1">
      <alignment horizontal="right" wrapText="1"/>
    </xf>
    <xf numFmtId="3" fontId="0" fillId="0" borderId="21" xfId="0" applyNumberFormat="1" applyFont="1" applyBorder="1" applyAlignment="1">
      <alignment horizontal="right" wrapText="1"/>
    </xf>
    <xf numFmtId="3" fontId="0" fillId="0" borderId="5" xfId="0" applyNumberFormat="1" applyFont="1" applyBorder="1" applyAlignment="1">
      <alignment horizontal="right" wrapText="1"/>
    </xf>
    <xf numFmtId="3" fontId="1" fillId="2" borderId="36" xfId="0" applyNumberFormat="1" applyFont="1" applyFill="1" applyBorder="1" applyAlignment="1">
      <alignment horizontal="center" vertical="center" wrapText="1"/>
    </xf>
    <xf numFmtId="3" fontId="1" fillId="2" borderId="38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1" fillId="2" borderId="35" xfId="0" applyFont="1" applyFill="1" applyBorder="1" applyAlignment="1">
      <alignment horizontal="center" vertical="center" wrapText="1"/>
    </xf>
    <xf numFmtId="3" fontId="9" fillId="0" borderId="35" xfId="0" applyNumberFormat="1" applyFont="1" applyBorder="1" applyAlignment="1">
      <alignment horizontal="center" vertical="center" wrapText="1"/>
    </xf>
    <xf numFmtId="3" fontId="9" fillId="0" borderId="4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justify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98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6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7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8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9" name="Arc 129"/>
        <xdr:cNvSpPr>
          <a:spLocks/>
        </xdr:cNvSpPr>
      </xdr:nvSpPr>
      <xdr:spPr>
        <a:xfrm>
          <a:off x="1000125" y="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0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</xdr:row>
      <xdr:rowOff>0</xdr:rowOff>
    </xdr:from>
    <xdr:to>
      <xdr:col>1</xdr:col>
      <xdr:colOff>523875</xdr:colOff>
      <xdr:row>1</xdr:row>
      <xdr:rowOff>0</xdr:rowOff>
    </xdr:to>
    <xdr:sp>
      <xdr:nvSpPr>
        <xdr:cNvPr id="131" name="Arc 131"/>
        <xdr:cNvSpPr>
          <a:spLocks/>
        </xdr:cNvSpPr>
      </xdr:nvSpPr>
      <xdr:spPr>
        <a:xfrm>
          <a:off x="1000125" y="23812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32" name="Rysowanie 11"/>
        <xdr:cNvSpPr>
          <a:spLocks/>
        </xdr:cNvSpPr>
      </xdr:nvSpPr>
      <xdr:spPr>
        <a:xfrm>
          <a:off x="1095375" y="23812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3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59" name="AutoShape 15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60" name="AutoShape 16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62" name="AutoShape 16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63" name="AutoShape 16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64" name="AutoShape 16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67" name="AutoShape 16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68" name="AutoShape 16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69" name="AutoShape 16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71" name="AutoShape 17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72" name="AutoShape 17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73" name="AutoShape 17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75" name="AutoShape 17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76" name="AutoShape 17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77" name="AutoShape 17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78" name="AutoShape 17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79" name="AutoShape 17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80" name="AutoShape 18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81" name="AutoShape 18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82" name="AutoShape 18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83" name="AutoShape 18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84" name="AutoShape 18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85" name="AutoShape 18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86" name="AutoShape 18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87" name="AutoShape 18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88" name="AutoShape 18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89" name="AutoShape 18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90" name="AutoShape 19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91" name="AutoShape 19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92" name="AutoShape 19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93" name="AutoShape 19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94" name="AutoShape 19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95" name="AutoShape 19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96" name="AutoShape 19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97" name="AutoShape 19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98" name="AutoShape 19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99" name="AutoShape 19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00" name="AutoShape 20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01" name="AutoShape 20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02" name="AutoShape 20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03" name="AutoShape 20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04" name="AutoShape 20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05" name="AutoShape 20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06" name="AutoShape 20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07" name="AutoShape 20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08" name="AutoShape 20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09" name="AutoShape 20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10" name="AutoShape 21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11" name="AutoShape 21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12" name="AutoShape 21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13" name="AutoShape 21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14" name="AutoShape 21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15" name="AutoShape 21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16" name="AutoShape 21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17" name="AutoShape 21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18" name="AutoShape 21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19" name="AutoShape 21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20" name="AutoShape 22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21" name="AutoShape 22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22" name="AutoShape 22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23" name="AutoShape 22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24" name="AutoShape 22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25" name="AutoShape 22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26" name="AutoShape 22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29" name="AutoShape 22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30" name="AutoShape 23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31" name="AutoShape 23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32" name="AutoShape 23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33" name="AutoShape 23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34" name="AutoShape 23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35" name="AutoShape 23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36" name="AutoShape 23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37" name="AutoShape 23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38" name="AutoShape 23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39" name="AutoShape 23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40" name="AutoShape 24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41" name="AutoShape 24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42" name="AutoShape 24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43" name="AutoShape 24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44" name="AutoShape 24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45" name="AutoShape 24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46" name="AutoShape 24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47" name="AutoShape 24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48" name="AutoShape 24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49" name="AutoShape 24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50" name="AutoShape 25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51" name="AutoShape 25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52" name="AutoShape 25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53" name="AutoShape 25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54" name="AutoShape 25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55" name="AutoShape 25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56" name="AutoShape 25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57" name="AutoShape 25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98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8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9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0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61" name="Arc 261"/>
        <xdr:cNvSpPr>
          <a:spLocks/>
        </xdr:cNvSpPr>
      </xdr:nvSpPr>
      <xdr:spPr>
        <a:xfrm>
          <a:off x="1000125" y="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2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9</xdr:row>
      <xdr:rowOff>0</xdr:rowOff>
    </xdr:from>
    <xdr:to>
      <xdr:col>1</xdr:col>
      <xdr:colOff>523875</xdr:colOff>
      <xdr:row>9</xdr:row>
      <xdr:rowOff>0</xdr:rowOff>
    </xdr:to>
    <xdr:sp>
      <xdr:nvSpPr>
        <xdr:cNvPr id="263" name="Arc 263"/>
        <xdr:cNvSpPr>
          <a:spLocks/>
        </xdr:cNvSpPr>
      </xdr:nvSpPr>
      <xdr:spPr>
        <a:xfrm>
          <a:off x="1000125" y="200025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64" name="Rysowanie 11"/>
        <xdr:cNvSpPr>
          <a:spLocks/>
        </xdr:cNvSpPr>
      </xdr:nvSpPr>
      <xdr:spPr>
        <a:xfrm>
          <a:off x="1095375" y="200025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5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66" name="AutoShape 26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67" name="AutoShape 26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68" name="AutoShape 26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69" name="AutoShape 26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70" name="AutoShape 27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71" name="AutoShape 27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72" name="AutoShape 27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73" name="AutoShape 27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74" name="AutoShape 27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75" name="AutoShape 27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76" name="AutoShape 27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77" name="AutoShape 27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78" name="AutoShape 27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79" name="AutoShape 27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80" name="AutoShape 28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81" name="AutoShape 28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82" name="AutoShape 28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83" name="AutoShape 28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84" name="AutoShape 28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85" name="AutoShape 28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86" name="AutoShape 28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87" name="AutoShape 28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88" name="AutoShape 28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89" name="AutoShape 28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90" name="AutoShape 29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91" name="AutoShape 29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92" name="AutoShape 29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93" name="AutoShape 29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94" name="AutoShape 29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95" name="AutoShape 29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96" name="AutoShape 29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97" name="AutoShape 29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98" name="AutoShape 29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99" name="AutoShape 29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00" name="AutoShape 30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01" name="AutoShape 30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02" name="AutoShape 30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05" name="AutoShape 30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06" name="AutoShape 30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07" name="AutoShape 30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08" name="AutoShape 30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09" name="AutoShape 30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10" name="AutoShape 31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11" name="AutoShape 31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12" name="AutoShape 31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13" name="AutoShape 31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14" name="AutoShape 31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15" name="AutoShape 31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16" name="AutoShape 31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17" name="AutoShape 31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18" name="AutoShape 31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19" name="AutoShape 31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20" name="AutoShape 32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21" name="AutoShape 32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22" name="AutoShape 32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23" name="AutoShape 32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24" name="AutoShape 32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25" name="AutoShape 32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26" name="AutoShape 32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27" name="AutoShape 32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28" name="AutoShape 32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29" name="AutoShape 32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30" name="AutoShape 33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31" name="AutoShape 33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32" name="AutoShape 33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33" name="AutoShape 33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34" name="AutoShape 33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35" name="AutoShape 33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36" name="AutoShape 33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37" name="AutoShape 33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38" name="AutoShape 33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39" name="AutoShape 33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40" name="AutoShape 34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41" name="AutoShape 34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42" name="AutoShape 34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43" name="AutoShape 34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44" name="AutoShape 34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45" name="AutoShape 34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46" name="AutoShape 34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47" name="AutoShape 34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48" name="AutoShape 34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49" name="AutoShape 34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50" name="AutoShape 35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51" name="AutoShape 35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52" name="AutoShape 35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53" name="AutoShape 35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54" name="AutoShape 35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55" name="AutoShape 35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56" name="AutoShape 35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57" name="AutoShape 35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58" name="AutoShape 35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59" name="AutoShape 35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60" name="AutoShape 36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61" name="AutoShape 36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62" name="AutoShape 36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63" name="AutoShape 36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64" name="AutoShape 36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65" name="AutoShape 36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66" name="AutoShape 36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67" name="AutoShape 36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68" name="AutoShape 36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71" name="AutoShape 37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72" name="AutoShape 37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73" name="AutoShape 37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74" name="AutoShape 37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75" name="AutoShape 37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76" name="AutoShape 37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77" name="AutoShape 37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78" name="AutoShape 37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79" name="AutoShape 37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80" name="AutoShape 38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81" name="AutoShape 38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82" name="AutoShape 38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83" name="AutoShape 38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84" name="AutoShape 38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85" name="AutoShape 38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86" name="AutoShape 38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87" name="AutoShape 38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88" name="AutoShape 38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89" name="AutoShape 38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98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0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1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2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93" name="Arc 393"/>
        <xdr:cNvSpPr>
          <a:spLocks/>
        </xdr:cNvSpPr>
      </xdr:nvSpPr>
      <xdr:spPr>
        <a:xfrm>
          <a:off x="1000125" y="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4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9</xdr:row>
      <xdr:rowOff>0</xdr:rowOff>
    </xdr:from>
    <xdr:to>
      <xdr:col>1</xdr:col>
      <xdr:colOff>523875</xdr:colOff>
      <xdr:row>9</xdr:row>
      <xdr:rowOff>0</xdr:rowOff>
    </xdr:to>
    <xdr:sp>
      <xdr:nvSpPr>
        <xdr:cNvPr id="395" name="Arc 395"/>
        <xdr:cNvSpPr>
          <a:spLocks/>
        </xdr:cNvSpPr>
      </xdr:nvSpPr>
      <xdr:spPr>
        <a:xfrm>
          <a:off x="1000125" y="200025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396" name="Rysowanie 11"/>
        <xdr:cNvSpPr>
          <a:spLocks/>
        </xdr:cNvSpPr>
      </xdr:nvSpPr>
      <xdr:spPr>
        <a:xfrm>
          <a:off x="1095375" y="200025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98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6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7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8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9" name="Arc 129"/>
        <xdr:cNvSpPr>
          <a:spLocks/>
        </xdr:cNvSpPr>
      </xdr:nvSpPr>
      <xdr:spPr>
        <a:xfrm>
          <a:off x="1000125" y="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0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</xdr:row>
      <xdr:rowOff>0</xdr:rowOff>
    </xdr:from>
    <xdr:to>
      <xdr:col>1</xdr:col>
      <xdr:colOff>523875</xdr:colOff>
      <xdr:row>1</xdr:row>
      <xdr:rowOff>0</xdr:rowOff>
    </xdr:to>
    <xdr:sp>
      <xdr:nvSpPr>
        <xdr:cNvPr id="131" name="Arc 131"/>
        <xdr:cNvSpPr>
          <a:spLocks/>
        </xdr:cNvSpPr>
      </xdr:nvSpPr>
      <xdr:spPr>
        <a:xfrm>
          <a:off x="1000125" y="24765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32" name="Rysowanie 11"/>
        <xdr:cNvSpPr>
          <a:spLocks/>
        </xdr:cNvSpPr>
      </xdr:nvSpPr>
      <xdr:spPr>
        <a:xfrm>
          <a:off x="1095375" y="24765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3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59" name="AutoShape 15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60" name="AutoShape 16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62" name="AutoShape 16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63" name="AutoShape 16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64" name="AutoShape 16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67" name="AutoShape 16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68" name="AutoShape 16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69" name="AutoShape 16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71" name="AutoShape 17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72" name="AutoShape 17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73" name="AutoShape 17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75" name="AutoShape 17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76" name="AutoShape 17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77" name="AutoShape 17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78" name="AutoShape 17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79" name="AutoShape 17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80" name="AutoShape 18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81" name="AutoShape 18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82" name="AutoShape 18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83" name="AutoShape 18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84" name="AutoShape 18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85" name="AutoShape 18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86" name="AutoShape 18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87" name="AutoShape 18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88" name="AutoShape 18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89" name="AutoShape 18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90" name="AutoShape 19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91" name="AutoShape 19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92" name="AutoShape 19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93" name="AutoShape 19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94" name="AutoShape 19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95" name="AutoShape 19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96" name="AutoShape 19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97" name="AutoShape 19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98" name="AutoShape 19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99" name="AutoShape 19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00" name="AutoShape 20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01" name="AutoShape 20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02" name="AutoShape 20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03" name="AutoShape 20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04" name="AutoShape 20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05" name="AutoShape 20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06" name="AutoShape 20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07" name="AutoShape 20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08" name="AutoShape 20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09" name="AutoShape 20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10" name="AutoShape 21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11" name="AutoShape 21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12" name="AutoShape 21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13" name="AutoShape 21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14" name="AutoShape 21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15" name="AutoShape 21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16" name="AutoShape 21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17" name="AutoShape 21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18" name="AutoShape 21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19" name="AutoShape 21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20" name="AutoShape 22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21" name="AutoShape 22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22" name="AutoShape 22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23" name="AutoShape 22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24" name="AutoShape 22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25" name="AutoShape 22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26" name="AutoShape 22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29" name="AutoShape 22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30" name="AutoShape 23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31" name="AutoShape 23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32" name="AutoShape 23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33" name="AutoShape 23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34" name="AutoShape 23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35" name="AutoShape 23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36" name="AutoShape 23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37" name="AutoShape 23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38" name="AutoShape 23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39" name="AutoShape 23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40" name="AutoShape 24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41" name="AutoShape 24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42" name="AutoShape 24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43" name="AutoShape 24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44" name="AutoShape 24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45" name="AutoShape 24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46" name="AutoShape 24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47" name="AutoShape 24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48" name="AutoShape 24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49" name="AutoShape 24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50" name="AutoShape 25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51" name="AutoShape 25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52" name="AutoShape 25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53" name="AutoShape 25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54" name="AutoShape 25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55" name="AutoShape 25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56" name="AutoShape 25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57" name="AutoShape 25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98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8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9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0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61" name="Arc 261"/>
        <xdr:cNvSpPr>
          <a:spLocks/>
        </xdr:cNvSpPr>
      </xdr:nvSpPr>
      <xdr:spPr>
        <a:xfrm>
          <a:off x="1000125" y="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2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9</xdr:row>
      <xdr:rowOff>0</xdr:rowOff>
    </xdr:from>
    <xdr:to>
      <xdr:col>1</xdr:col>
      <xdr:colOff>523875</xdr:colOff>
      <xdr:row>9</xdr:row>
      <xdr:rowOff>0</xdr:rowOff>
    </xdr:to>
    <xdr:sp>
      <xdr:nvSpPr>
        <xdr:cNvPr id="263" name="Arc 263"/>
        <xdr:cNvSpPr>
          <a:spLocks/>
        </xdr:cNvSpPr>
      </xdr:nvSpPr>
      <xdr:spPr>
        <a:xfrm>
          <a:off x="1000125" y="23145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64" name="Rysowanie 11"/>
        <xdr:cNvSpPr>
          <a:spLocks/>
        </xdr:cNvSpPr>
      </xdr:nvSpPr>
      <xdr:spPr>
        <a:xfrm>
          <a:off x="1095375" y="23145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5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66" name="AutoShape 26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67" name="AutoShape 26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68" name="AutoShape 26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69" name="AutoShape 26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70" name="AutoShape 27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71" name="AutoShape 27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72" name="AutoShape 27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73" name="AutoShape 27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74" name="AutoShape 27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75" name="AutoShape 27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76" name="AutoShape 27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77" name="AutoShape 27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78" name="AutoShape 27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79" name="AutoShape 27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80" name="AutoShape 28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81" name="AutoShape 28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82" name="AutoShape 28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83" name="AutoShape 28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84" name="AutoShape 28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85" name="AutoShape 28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86" name="AutoShape 28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87" name="AutoShape 28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88" name="AutoShape 28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89" name="AutoShape 28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90" name="AutoShape 29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91" name="AutoShape 29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92" name="AutoShape 29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93" name="AutoShape 29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94" name="AutoShape 29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95" name="AutoShape 29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96" name="AutoShape 29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97" name="AutoShape 29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98" name="AutoShape 29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99" name="AutoShape 29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00" name="AutoShape 30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01" name="AutoShape 30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02" name="AutoShape 30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05" name="AutoShape 30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06" name="AutoShape 30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07" name="AutoShape 30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08" name="AutoShape 30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09" name="AutoShape 30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10" name="AutoShape 31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11" name="AutoShape 31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12" name="AutoShape 31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13" name="AutoShape 31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14" name="AutoShape 31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15" name="AutoShape 31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16" name="AutoShape 31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17" name="AutoShape 31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18" name="AutoShape 31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19" name="AutoShape 31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20" name="AutoShape 32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21" name="AutoShape 32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22" name="AutoShape 32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23" name="AutoShape 32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24" name="AutoShape 32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25" name="AutoShape 32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26" name="AutoShape 32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27" name="AutoShape 32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28" name="AutoShape 32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29" name="AutoShape 32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30" name="AutoShape 33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31" name="AutoShape 33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32" name="AutoShape 33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33" name="AutoShape 33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34" name="AutoShape 33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35" name="AutoShape 33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36" name="AutoShape 33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37" name="AutoShape 33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38" name="AutoShape 33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39" name="AutoShape 33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40" name="AutoShape 34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41" name="AutoShape 34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42" name="AutoShape 34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43" name="AutoShape 34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44" name="AutoShape 34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45" name="AutoShape 34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46" name="AutoShape 34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47" name="AutoShape 34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48" name="AutoShape 34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49" name="AutoShape 34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50" name="AutoShape 35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51" name="AutoShape 35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52" name="AutoShape 35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53" name="AutoShape 35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54" name="AutoShape 35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55" name="AutoShape 35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56" name="AutoShape 35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57" name="AutoShape 35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58" name="AutoShape 35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59" name="AutoShape 35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60" name="AutoShape 36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61" name="AutoShape 36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62" name="AutoShape 36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63" name="AutoShape 36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64" name="AutoShape 36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65" name="AutoShape 36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66" name="AutoShape 36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67" name="AutoShape 36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68" name="AutoShape 36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71" name="AutoShape 37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72" name="AutoShape 37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73" name="AutoShape 37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74" name="AutoShape 37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75" name="AutoShape 37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76" name="AutoShape 37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77" name="AutoShape 37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78" name="AutoShape 37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79" name="AutoShape 37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80" name="AutoShape 38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81" name="AutoShape 38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82" name="AutoShape 38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83" name="AutoShape 38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84" name="AutoShape 38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85" name="AutoShape 38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86" name="AutoShape 38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87" name="AutoShape 38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88" name="AutoShape 38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89" name="AutoShape 38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98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0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1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2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93" name="Arc 393"/>
        <xdr:cNvSpPr>
          <a:spLocks/>
        </xdr:cNvSpPr>
      </xdr:nvSpPr>
      <xdr:spPr>
        <a:xfrm>
          <a:off x="1000125" y="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4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9</xdr:row>
      <xdr:rowOff>0</xdr:rowOff>
    </xdr:from>
    <xdr:to>
      <xdr:col>1</xdr:col>
      <xdr:colOff>523875</xdr:colOff>
      <xdr:row>9</xdr:row>
      <xdr:rowOff>0</xdr:rowOff>
    </xdr:to>
    <xdr:sp>
      <xdr:nvSpPr>
        <xdr:cNvPr id="395" name="Arc 395"/>
        <xdr:cNvSpPr>
          <a:spLocks/>
        </xdr:cNvSpPr>
      </xdr:nvSpPr>
      <xdr:spPr>
        <a:xfrm>
          <a:off x="1000125" y="23145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396" name="Rysowanie 11"/>
        <xdr:cNvSpPr>
          <a:spLocks/>
        </xdr:cNvSpPr>
      </xdr:nvSpPr>
      <xdr:spPr>
        <a:xfrm>
          <a:off x="1095375" y="23145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8"/>
  <sheetViews>
    <sheetView workbookViewId="0" topLeftCell="A1">
      <selection activeCell="E1" sqref="E1"/>
    </sheetView>
  </sheetViews>
  <sheetFormatPr defaultColWidth="9.00390625" defaultRowHeight="12.75"/>
  <cols>
    <col min="1" max="1" width="7.75390625" style="0" customWidth="1"/>
    <col min="3" max="3" width="9.375" style="0" customWidth="1"/>
    <col min="4" max="4" width="51.00390625" style="0" customWidth="1"/>
    <col min="5" max="5" width="27.125" style="0" customWidth="1"/>
    <col min="6" max="6" width="20.75390625" style="0" customWidth="1"/>
    <col min="7" max="7" width="20.875" style="0" customWidth="1"/>
    <col min="8" max="8" width="5.00390625" style="0" customWidth="1"/>
    <col min="9" max="9" width="5.875" style="0" customWidth="1"/>
    <col min="10" max="10" width="10.125" style="0" customWidth="1"/>
  </cols>
  <sheetData>
    <row r="1" ht="15" customHeight="1">
      <c r="F1" t="s">
        <v>33</v>
      </c>
    </row>
    <row r="2" ht="15" customHeight="1">
      <c r="F2" t="s">
        <v>226</v>
      </c>
    </row>
    <row r="3" spans="1:6" ht="15" customHeight="1">
      <c r="A3" s="23" t="s">
        <v>72</v>
      </c>
      <c r="F3" t="s">
        <v>158</v>
      </c>
    </row>
    <row r="4" ht="15" customHeight="1">
      <c r="F4" t="s">
        <v>4</v>
      </c>
    </row>
    <row r="6" ht="13.5" thickBot="1">
      <c r="G6" s="132" t="s">
        <v>34</v>
      </c>
    </row>
    <row r="7" spans="1:12" s="2" customFormat="1" ht="69.75" customHeight="1" thickBot="1" thickTop="1">
      <c r="A7" s="85" t="s">
        <v>27</v>
      </c>
      <c r="B7" s="86" t="s">
        <v>28</v>
      </c>
      <c r="C7" s="87" t="s">
        <v>149</v>
      </c>
      <c r="D7" s="87" t="s">
        <v>148</v>
      </c>
      <c r="E7" s="24" t="s">
        <v>71</v>
      </c>
      <c r="F7" s="24" t="s">
        <v>45</v>
      </c>
      <c r="G7" s="24" t="s">
        <v>49</v>
      </c>
      <c r="H7" s="1"/>
      <c r="I7" s="1"/>
      <c r="J7" s="1"/>
      <c r="K7" s="1"/>
      <c r="L7" s="1"/>
    </row>
    <row r="8" spans="1:12" s="7" customFormat="1" ht="16.5" customHeight="1" thickBot="1" thickTop="1">
      <c r="A8" s="3">
        <v>1</v>
      </c>
      <c r="B8" s="3">
        <v>2</v>
      </c>
      <c r="C8" s="4">
        <v>3</v>
      </c>
      <c r="D8" s="4">
        <v>4</v>
      </c>
      <c r="E8" s="5">
        <v>5</v>
      </c>
      <c r="F8" s="5">
        <v>6</v>
      </c>
      <c r="G8" s="5">
        <v>7</v>
      </c>
      <c r="H8" s="6"/>
      <c r="I8" s="6"/>
      <c r="J8" s="6"/>
      <c r="K8" s="6"/>
      <c r="L8" s="6"/>
    </row>
    <row r="9" spans="1:12" s="2" customFormat="1" ht="23.25" customHeight="1" thickBot="1" thickTop="1">
      <c r="A9" s="8"/>
      <c r="B9" s="9"/>
      <c r="C9" s="9"/>
      <c r="D9" s="57" t="s">
        <v>29</v>
      </c>
      <c r="E9" s="10">
        <v>919451060</v>
      </c>
      <c r="F9" s="10">
        <f>F11+F41</f>
        <v>2345260</v>
      </c>
      <c r="G9" s="10">
        <f>F9+E9</f>
        <v>921796320</v>
      </c>
      <c r="H9" s="84"/>
      <c r="I9" s="84"/>
      <c r="J9" s="84"/>
      <c r="K9" s="1"/>
      <c r="L9" s="1"/>
    </row>
    <row r="10" spans="1:12" s="2" customFormat="1" ht="15.75" customHeight="1">
      <c r="A10" s="11"/>
      <c r="B10" s="12"/>
      <c r="C10" s="12"/>
      <c r="D10" s="12" t="s">
        <v>30</v>
      </c>
      <c r="E10" s="13"/>
      <c r="F10" s="13"/>
      <c r="G10" s="13"/>
      <c r="H10" s="1"/>
      <c r="I10" s="1"/>
      <c r="J10" s="84"/>
      <c r="K10" s="1"/>
      <c r="L10" s="1"/>
    </row>
    <row r="11" spans="1:12" s="2" customFormat="1" ht="18.75" customHeight="1" thickBot="1">
      <c r="A11" s="14"/>
      <c r="B11" s="15"/>
      <c r="C11" s="15"/>
      <c r="D11" s="58" t="s">
        <v>35</v>
      </c>
      <c r="E11" s="16">
        <v>619915159</v>
      </c>
      <c r="F11" s="16">
        <f>F12+F13+F18+F35+F40</f>
        <v>520844</v>
      </c>
      <c r="G11" s="16">
        <f aca="true" t="shared" si="0" ref="G11:G21">F11+E11</f>
        <v>620436003</v>
      </c>
      <c r="H11" s="84"/>
      <c r="I11" s="1"/>
      <c r="J11" s="84"/>
      <c r="K11" s="1"/>
      <c r="L11" s="1"/>
    </row>
    <row r="12" spans="1:12" s="2" customFormat="1" ht="18.75" customHeight="1" thickBot="1">
      <c r="A12" s="11"/>
      <c r="B12" s="12"/>
      <c r="C12" s="12"/>
      <c r="D12" s="59" t="s">
        <v>31</v>
      </c>
      <c r="E12" s="19">
        <v>403289173</v>
      </c>
      <c r="F12" s="19"/>
      <c r="G12" s="19">
        <f t="shared" si="0"/>
        <v>403289173</v>
      </c>
      <c r="H12" s="1"/>
      <c r="I12" s="1"/>
      <c r="J12" s="84"/>
      <c r="K12" s="1"/>
      <c r="L12" s="1"/>
    </row>
    <row r="13" spans="1:10" ht="21" customHeight="1" thickBot="1" thickTop="1">
      <c r="A13" s="50"/>
      <c r="B13" s="51"/>
      <c r="C13" s="89"/>
      <c r="D13" s="59" t="s">
        <v>82</v>
      </c>
      <c r="E13" s="47">
        <v>109011682</v>
      </c>
      <c r="F13" s="47">
        <f>F14</f>
        <v>450027</v>
      </c>
      <c r="G13" s="47">
        <f t="shared" si="0"/>
        <v>109461709</v>
      </c>
      <c r="J13" s="84"/>
    </row>
    <row r="14" spans="1:10" ht="21" customHeight="1" thickTop="1">
      <c r="A14" s="52">
        <v>758</v>
      </c>
      <c r="B14" s="20"/>
      <c r="C14" s="91"/>
      <c r="D14" s="39" t="s">
        <v>51</v>
      </c>
      <c r="E14" s="21">
        <v>108011682</v>
      </c>
      <c r="F14" s="21">
        <f>F15</f>
        <v>450027</v>
      </c>
      <c r="G14" s="21">
        <f t="shared" si="0"/>
        <v>108461709</v>
      </c>
      <c r="J14" s="84"/>
    </row>
    <row r="15" spans="1:10" ht="27.75" customHeight="1">
      <c r="A15" s="22"/>
      <c r="B15" s="53">
        <v>75801</v>
      </c>
      <c r="C15" s="53"/>
      <c r="D15" s="44" t="s">
        <v>52</v>
      </c>
      <c r="E15" s="35">
        <v>103445729</v>
      </c>
      <c r="F15" s="35">
        <f>F16</f>
        <v>450027</v>
      </c>
      <c r="G15" s="35">
        <f t="shared" si="0"/>
        <v>103895756</v>
      </c>
      <c r="J15" s="84"/>
    </row>
    <row r="16" spans="1:10" ht="18" customHeight="1">
      <c r="A16" s="11"/>
      <c r="B16" s="12"/>
      <c r="C16" s="12"/>
      <c r="D16" s="213" t="s">
        <v>53</v>
      </c>
      <c r="E16" s="214">
        <v>103445729</v>
      </c>
      <c r="F16" s="214">
        <f>450027</f>
        <v>450027</v>
      </c>
      <c r="G16" s="214">
        <f t="shared" si="0"/>
        <v>103895756</v>
      </c>
      <c r="J16" s="84"/>
    </row>
    <row r="17" spans="1:10" s="131" customFormat="1" ht="18" customHeight="1">
      <c r="A17" s="170"/>
      <c r="B17" s="169"/>
      <c r="C17" s="156">
        <v>2920</v>
      </c>
      <c r="D17" s="215" t="s">
        <v>147</v>
      </c>
      <c r="E17" s="216">
        <v>103445729</v>
      </c>
      <c r="F17" s="216">
        <v>450027</v>
      </c>
      <c r="G17" s="216">
        <f>E17+F17</f>
        <v>103895756</v>
      </c>
      <c r="J17" s="217"/>
    </row>
    <row r="18" spans="1:10" ht="19.5" customHeight="1" thickBot="1">
      <c r="A18" s="17"/>
      <c r="B18" s="18"/>
      <c r="C18" s="12"/>
      <c r="D18" s="63" t="s">
        <v>54</v>
      </c>
      <c r="E18" s="47">
        <v>32380294</v>
      </c>
      <c r="F18" s="47">
        <f>F28+F22+F31+F19</f>
        <v>41817</v>
      </c>
      <c r="G18" s="47">
        <f t="shared" si="0"/>
        <v>32422111</v>
      </c>
      <c r="J18" s="84"/>
    </row>
    <row r="19" spans="1:7" ht="21" customHeight="1" hidden="1" thickTop="1">
      <c r="A19" s="90">
        <v>600</v>
      </c>
      <c r="B19" s="91"/>
      <c r="C19" s="20"/>
      <c r="D19" s="39" t="s">
        <v>64</v>
      </c>
      <c r="E19" s="21"/>
      <c r="F19" s="21">
        <f>F20</f>
        <v>0</v>
      </c>
      <c r="G19" s="21">
        <f t="shared" si="0"/>
        <v>0</v>
      </c>
    </row>
    <row r="20" spans="1:7" ht="21" customHeight="1" hidden="1">
      <c r="A20" s="54"/>
      <c r="B20" s="51">
        <v>60004</v>
      </c>
      <c r="C20" s="51"/>
      <c r="D20" s="60" t="s">
        <v>80</v>
      </c>
      <c r="E20" s="35"/>
      <c r="F20" s="35">
        <f>F21</f>
        <v>0</v>
      </c>
      <c r="G20" s="35">
        <f t="shared" si="0"/>
        <v>0</v>
      </c>
    </row>
    <row r="21" spans="1:7" ht="27" customHeight="1" hidden="1">
      <c r="A21" s="11"/>
      <c r="B21" s="56"/>
      <c r="C21" s="218"/>
      <c r="D21" s="144" t="s">
        <v>111</v>
      </c>
      <c r="E21" s="81"/>
      <c r="F21" s="81"/>
      <c r="G21" s="81">
        <f t="shared" si="0"/>
        <v>0</v>
      </c>
    </row>
    <row r="22" spans="1:10" ht="19.5" customHeight="1" thickTop="1">
      <c r="A22" s="90">
        <v>801</v>
      </c>
      <c r="B22" s="91"/>
      <c r="C22" s="91"/>
      <c r="D22" s="92" t="s">
        <v>38</v>
      </c>
      <c r="E22" s="95">
        <v>791758</v>
      </c>
      <c r="F22" s="95">
        <f>F23+F26</f>
        <v>41817</v>
      </c>
      <c r="G22" s="98">
        <f aca="true" t="shared" si="1" ref="G22:G33">F22+E22</f>
        <v>833575</v>
      </c>
      <c r="J22" s="84"/>
    </row>
    <row r="23" spans="1:10" s="110" customFormat="1" ht="19.5" customHeight="1">
      <c r="A23" s="107"/>
      <c r="B23" s="108">
        <v>80101</v>
      </c>
      <c r="C23" s="219"/>
      <c r="D23" s="40" t="s">
        <v>39</v>
      </c>
      <c r="E23" s="109">
        <v>737503</v>
      </c>
      <c r="F23" s="109">
        <f>F24</f>
        <v>18860</v>
      </c>
      <c r="G23" s="35">
        <f t="shared" si="1"/>
        <v>756363</v>
      </c>
      <c r="J23" s="111"/>
    </row>
    <row r="24" spans="1:10" s="110" customFormat="1" ht="27.75" customHeight="1">
      <c r="A24" s="107"/>
      <c r="B24" s="190"/>
      <c r="C24" s="190"/>
      <c r="D24" s="140" t="s">
        <v>143</v>
      </c>
      <c r="E24" s="228">
        <v>9800</v>
      </c>
      <c r="F24" s="229">
        <v>18860</v>
      </c>
      <c r="G24" s="214">
        <f t="shared" si="1"/>
        <v>28660</v>
      </c>
      <c r="J24" s="111"/>
    </row>
    <row r="25" spans="1:10" s="131" customFormat="1" ht="40.5" customHeight="1">
      <c r="A25" s="170"/>
      <c r="B25" s="156"/>
      <c r="C25" s="156">
        <v>2707</v>
      </c>
      <c r="D25" s="215" t="s">
        <v>150</v>
      </c>
      <c r="E25" s="216">
        <v>9800</v>
      </c>
      <c r="F25" s="216">
        <v>18860</v>
      </c>
      <c r="G25" s="216">
        <f>E25+F25</f>
        <v>28660</v>
      </c>
      <c r="J25" s="217"/>
    </row>
    <row r="26" spans="1:10" s="110" customFormat="1" ht="19.5" customHeight="1">
      <c r="A26" s="107"/>
      <c r="B26" s="108">
        <v>80110</v>
      </c>
      <c r="C26" s="219"/>
      <c r="D26" s="40" t="s">
        <v>40</v>
      </c>
      <c r="E26" s="109">
        <v>4800</v>
      </c>
      <c r="F26" s="109">
        <f>F27</f>
        <v>22957</v>
      </c>
      <c r="G26" s="35">
        <f>F26+E26</f>
        <v>27757</v>
      </c>
      <c r="J26" s="111"/>
    </row>
    <row r="27" spans="1:10" s="110" customFormat="1" ht="27.75" customHeight="1">
      <c r="A27" s="107"/>
      <c r="B27" s="190"/>
      <c r="C27" s="190"/>
      <c r="D27" s="232" t="s">
        <v>143</v>
      </c>
      <c r="E27" s="233">
        <v>4800</v>
      </c>
      <c r="F27" s="234">
        <v>22957</v>
      </c>
      <c r="G27" s="235">
        <f>F27+E27</f>
        <v>27757</v>
      </c>
      <c r="J27" s="111"/>
    </row>
    <row r="28" spans="1:10" ht="19.5" customHeight="1" hidden="1">
      <c r="A28" s="90">
        <v>852</v>
      </c>
      <c r="B28" s="186"/>
      <c r="C28" s="186"/>
      <c r="D28" s="236" t="s">
        <v>43</v>
      </c>
      <c r="E28" s="237"/>
      <c r="F28" s="237">
        <f>F29</f>
        <v>0</v>
      </c>
      <c r="G28" s="238">
        <f t="shared" si="1"/>
        <v>0</v>
      </c>
      <c r="J28" s="84"/>
    </row>
    <row r="29" spans="1:10" s="110" customFormat="1" ht="20.25" customHeight="1" hidden="1">
      <c r="A29" s="107"/>
      <c r="B29" s="191">
        <v>85219</v>
      </c>
      <c r="C29" s="191"/>
      <c r="D29" s="239" t="s">
        <v>78</v>
      </c>
      <c r="E29" s="240"/>
      <c r="F29" s="240">
        <f>F30</f>
        <v>0</v>
      </c>
      <c r="G29" s="241">
        <f t="shared" si="1"/>
        <v>0</v>
      </c>
      <c r="J29" s="111"/>
    </row>
    <row r="30" spans="1:10" s="110" customFormat="1" ht="40.5" customHeight="1" hidden="1">
      <c r="A30" s="158"/>
      <c r="B30" s="191"/>
      <c r="C30" s="191"/>
      <c r="D30" s="242" t="s">
        <v>102</v>
      </c>
      <c r="E30" s="243"/>
      <c r="F30" s="244"/>
      <c r="G30" s="245">
        <f t="shared" si="1"/>
        <v>0</v>
      </c>
      <c r="J30" s="111"/>
    </row>
    <row r="31" spans="1:10" ht="20.25" customHeight="1" hidden="1">
      <c r="A31" s="90">
        <v>921</v>
      </c>
      <c r="B31" s="186"/>
      <c r="C31" s="186"/>
      <c r="D31" s="236" t="s">
        <v>62</v>
      </c>
      <c r="E31" s="237"/>
      <c r="F31" s="237">
        <f>F32</f>
        <v>0</v>
      </c>
      <c r="G31" s="238">
        <f>F31+E31</f>
        <v>0</v>
      </c>
      <c r="J31" s="84"/>
    </row>
    <row r="32" spans="1:10" ht="21.75" customHeight="1" hidden="1">
      <c r="A32" s="11"/>
      <c r="B32" s="89">
        <v>92105</v>
      </c>
      <c r="C32" s="89"/>
      <c r="D32" s="246" t="s">
        <v>107</v>
      </c>
      <c r="E32" s="245"/>
      <c r="F32" s="247">
        <f>F33</f>
        <v>0</v>
      </c>
      <c r="G32" s="241">
        <f t="shared" si="1"/>
        <v>0</v>
      </c>
      <c r="J32" s="84"/>
    </row>
    <row r="33" spans="1:10" ht="29.25" customHeight="1" hidden="1">
      <c r="A33" s="11"/>
      <c r="B33" s="12"/>
      <c r="C33" s="12"/>
      <c r="D33" s="242" t="s">
        <v>108</v>
      </c>
      <c r="E33" s="245"/>
      <c r="F33" s="245"/>
      <c r="G33" s="245">
        <f t="shared" si="1"/>
        <v>0</v>
      </c>
      <c r="J33" s="84"/>
    </row>
    <row r="34" spans="1:10" s="131" customFormat="1" ht="42.75" customHeight="1">
      <c r="A34" s="167"/>
      <c r="B34" s="156"/>
      <c r="C34" s="156">
        <v>2707</v>
      </c>
      <c r="D34" s="215" t="s">
        <v>150</v>
      </c>
      <c r="E34" s="216">
        <v>4800</v>
      </c>
      <c r="F34" s="216">
        <v>22957</v>
      </c>
      <c r="G34" s="216">
        <f>E34+F34</f>
        <v>27757</v>
      </c>
      <c r="J34" s="217"/>
    </row>
    <row r="35" spans="1:10" ht="28.5" customHeight="1" thickBot="1">
      <c r="A35" s="188"/>
      <c r="B35" s="157"/>
      <c r="C35" s="188"/>
      <c r="D35" s="230" t="s">
        <v>97</v>
      </c>
      <c r="E35" s="47">
        <v>858936</v>
      </c>
      <c r="F35" s="47">
        <f>F36</f>
        <v>29000</v>
      </c>
      <c r="G35" s="47">
        <f aca="true" t="shared" si="2" ref="G35:G52">F35+E35</f>
        <v>887936</v>
      </c>
      <c r="J35" s="84"/>
    </row>
    <row r="36" spans="1:10" ht="19.5" customHeight="1" thickTop="1">
      <c r="A36" s="90">
        <v>801</v>
      </c>
      <c r="B36" s="91"/>
      <c r="C36" s="91"/>
      <c r="D36" s="92" t="s">
        <v>38</v>
      </c>
      <c r="E36" s="95">
        <v>401936</v>
      </c>
      <c r="F36" s="95">
        <f>F37</f>
        <v>29000</v>
      </c>
      <c r="G36" s="98">
        <f>E36+F36</f>
        <v>430936</v>
      </c>
      <c r="J36" s="84"/>
    </row>
    <row r="37" spans="1:10" ht="20.25" customHeight="1">
      <c r="A37" s="11"/>
      <c r="B37" s="53">
        <v>80104</v>
      </c>
      <c r="C37" s="53"/>
      <c r="D37" s="44" t="s">
        <v>119</v>
      </c>
      <c r="E37" s="104">
        <v>384736</v>
      </c>
      <c r="F37" s="104">
        <f>F38</f>
        <v>29000</v>
      </c>
      <c r="G37" s="35">
        <f>E37+F37</f>
        <v>413736</v>
      </c>
      <c r="J37" s="84"/>
    </row>
    <row r="38" spans="1:10" ht="27" customHeight="1">
      <c r="A38" s="11"/>
      <c r="B38" s="12"/>
      <c r="C38" s="12"/>
      <c r="D38" s="231" t="s">
        <v>125</v>
      </c>
      <c r="E38" s="214">
        <v>384736</v>
      </c>
      <c r="F38" s="214">
        <v>29000</v>
      </c>
      <c r="G38" s="116">
        <f>E38+F38</f>
        <v>413736</v>
      </c>
      <c r="J38" s="84"/>
    </row>
    <row r="39" spans="1:10" s="131" customFormat="1" ht="18.75" customHeight="1">
      <c r="A39" s="170"/>
      <c r="B39" s="169"/>
      <c r="C39" s="248" t="s">
        <v>151</v>
      </c>
      <c r="D39" s="215" t="s">
        <v>152</v>
      </c>
      <c r="E39" s="216">
        <v>384736</v>
      </c>
      <c r="F39" s="216">
        <v>29000</v>
      </c>
      <c r="G39" s="216">
        <f>E39+F39</f>
        <v>413736</v>
      </c>
      <c r="J39" s="217"/>
    </row>
    <row r="40" spans="1:7" ht="27.75" customHeight="1" thickBot="1">
      <c r="A40" s="61"/>
      <c r="B40" s="61"/>
      <c r="C40" s="188"/>
      <c r="D40" s="189" t="s">
        <v>98</v>
      </c>
      <c r="E40" s="47">
        <v>74375074</v>
      </c>
      <c r="F40" s="47"/>
      <c r="G40" s="47">
        <f t="shared" si="2"/>
        <v>74375074</v>
      </c>
    </row>
    <row r="41" spans="1:7" ht="18.75" customHeight="1" thickBot="1" thickTop="1">
      <c r="A41" s="11"/>
      <c r="B41" s="12"/>
      <c r="C41" s="12"/>
      <c r="D41" s="58" t="s">
        <v>55</v>
      </c>
      <c r="E41" s="88">
        <v>299535901</v>
      </c>
      <c r="F41" s="88">
        <f>F42+F43+F67+F75+F48</f>
        <v>1824416</v>
      </c>
      <c r="G41" s="88">
        <f t="shared" si="2"/>
        <v>301360317</v>
      </c>
    </row>
    <row r="42" spans="1:7" ht="18.75" customHeight="1" thickBot="1">
      <c r="A42" s="11"/>
      <c r="B42" s="12"/>
      <c r="C42" s="12"/>
      <c r="D42" s="65" t="s">
        <v>56</v>
      </c>
      <c r="E42" s="46">
        <v>72360210</v>
      </c>
      <c r="F42" s="46"/>
      <c r="G42" s="46">
        <f t="shared" si="2"/>
        <v>72360210</v>
      </c>
    </row>
    <row r="43" spans="1:7" ht="18.75" customHeight="1" thickBot="1" thickTop="1">
      <c r="A43" s="11"/>
      <c r="B43" s="12"/>
      <c r="C43" s="12"/>
      <c r="D43" s="63" t="s">
        <v>50</v>
      </c>
      <c r="E43" s="46">
        <v>134984634</v>
      </c>
      <c r="F43" s="46">
        <f>F44</f>
        <v>1496664</v>
      </c>
      <c r="G43" s="46">
        <f t="shared" si="2"/>
        <v>136481298</v>
      </c>
    </row>
    <row r="44" spans="1:7" ht="18.75" customHeight="1" thickTop="1">
      <c r="A44" s="90">
        <v>758</v>
      </c>
      <c r="B44" s="91"/>
      <c r="C44" s="91"/>
      <c r="D44" s="39" t="s">
        <v>51</v>
      </c>
      <c r="E44" s="21">
        <v>134984634</v>
      </c>
      <c r="F44" s="21">
        <f>F45</f>
        <v>1496664</v>
      </c>
      <c r="G44" s="21">
        <f t="shared" si="2"/>
        <v>136481298</v>
      </c>
    </row>
    <row r="45" spans="1:7" ht="28.5" customHeight="1">
      <c r="A45" s="54"/>
      <c r="B45" s="53">
        <v>75801</v>
      </c>
      <c r="C45" s="51"/>
      <c r="D45" s="60" t="s">
        <v>52</v>
      </c>
      <c r="E45" s="35">
        <v>129640465</v>
      </c>
      <c r="F45" s="35">
        <f>F46</f>
        <v>1496664</v>
      </c>
      <c r="G45" s="35">
        <f t="shared" si="2"/>
        <v>131137129</v>
      </c>
    </row>
    <row r="46" spans="1:7" ht="17.25" customHeight="1">
      <c r="A46" s="11"/>
      <c r="B46" s="12"/>
      <c r="C46" s="12"/>
      <c r="D46" s="140" t="s">
        <v>53</v>
      </c>
      <c r="E46" s="116">
        <v>129640465</v>
      </c>
      <c r="F46" s="116">
        <f>567192+129472+800000</f>
        <v>1496664</v>
      </c>
      <c r="G46" s="116">
        <f t="shared" si="2"/>
        <v>131137129</v>
      </c>
    </row>
    <row r="47" spans="1:10" s="131" customFormat="1" ht="17.25" customHeight="1">
      <c r="A47" s="170"/>
      <c r="B47" s="169"/>
      <c r="C47" s="156">
        <v>2920</v>
      </c>
      <c r="D47" s="215" t="s">
        <v>147</v>
      </c>
      <c r="E47" s="216">
        <v>129640465</v>
      </c>
      <c r="F47" s="216">
        <v>1496664</v>
      </c>
      <c r="G47" s="216">
        <f>E47+F47</f>
        <v>131137129</v>
      </c>
      <c r="J47" s="217"/>
    </row>
    <row r="48" spans="1:7" ht="20.25" customHeight="1" thickBot="1">
      <c r="A48" s="159"/>
      <c r="B48" s="160"/>
      <c r="C48" s="220"/>
      <c r="D48" s="103" t="s">
        <v>54</v>
      </c>
      <c r="E48" s="47">
        <v>62927501</v>
      </c>
      <c r="F48" s="47">
        <f>F49+F63+F52</f>
        <v>255292</v>
      </c>
      <c r="G48" s="47">
        <f t="shared" si="2"/>
        <v>63182793</v>
      </c>
    </row>
    <row r="49" spans="1:7" ht="21" customHeight="1" hidden="1" thickTop="1">
      <c r="A49" s="90">
        <v>600</v>
      </c>
      <c r="B49" s="91"/>
      <c r="C49" s="20"/>
      <c r="D49" s="39" t="s">
        <v>64</v>
      </c>
      <c r="E49" s="21"/>
      <c r="F49" s="21">
        <f>F50</f>
        <v>0</v>
      </c>
      <c r="G49" s="21">
        <f t="shared" si="2"/>
        <v>0</v>
      </c>
    </row>
    <row r="50" spans="1:7" ht="21" customHeight="1" hidden="1">
      <c r="A50" s="54"/>
      <c r="B50" s="51">
        <v>60015</v>
      </c>
      <c r="C50" s="51"/>
      <c r="D50" s="60" t="s">
        <v>65</v>
      </c>
      <c r="E50" s="35"/>
      <c r="F50" s="35">
        <f>F51</f>
        <v>0</v>
      </c>
      <c r="G50" s="35">
        <f t="shared" si="2"/>
        <v>0</v>
      </c>
    </row>
    <row r="51" spans="1:7" ht="42" customHeight="1" hidden="1">
      <c r="A51" s="11"/>
      <c r="B51" s="56"/>
      <c r="C51" s="218"/>
      <c r="D51" s="144" t="s">
        <v>100</v>
      </c>
      <c r="E51" s="81"/>
      <c r="F51" s="81"/>
      <c r="G51" s="81">
        <f t="shared" si="2"/>
        <v>0</v>
      </c>
    </row>
    <row r="52" spans="1:7" ht="18.75" customHeight="1" thickTop="1">
      <c r="A52" s="90">
        <v>801</v>
      </c>
      <c r="B52" s="91"/>
      <c r="C52" s="91"/>
      <c r="D52" s="92" t="s">
        <v>38</v>
      </c>
      <c r="E52" s="21">
        <v>100722</v>
      </c>
      <c r="F52" s="21">
        <f>F53+F58+F61</f>
        <v>255292</v>
      </c>
      <c r="G52" s="21">
        <f t="shared" si="2"/>
        <v>356014</v>
      </c>
    </row>
    <row r="53" spans="1:7" ht="18" customHeight="1">
      <c r="A53" s="54"/>
      <c r="B53" s="51">
        <v>80120</v>
      </c>
      <c r="C53" s="51"/>
      <c r="D53" s="60" t="s">
        <v>41</v>
      </c>
      <c r="E53" s="35">
        <v>1120</v>
      </c>
      <c r="F53" s="35">
        <f>F56+F54</f>
        <v>218980</v>
      </c>
      <c r="G53" s="35">
        <f aca="true" t="shared" si="3" ref="G53:G62">E53+F53</f>
        <v>220100</v>
      </c>
    </row>
    <row r="54" spans="1:7" ht="39" customHeight="1">
      <c r="A54" s="11"/>
      <c r="B54" s="56"/>
      <c r="C54" s="56"/>
      <c r="D54" s="140" t="s">
        <v>136</v>
      </c>
      <c r="E54" s="116"/>
      <c r="F54" s="116">
        <v>200000</v>
      </c>
      <c r="G54" s="116">
        <f t="shared" si="3"/>
        <v>200000</v>
      </c>
    </row>
    <row r="55" spans="1:7" s="131" customFormat="1" ht="39.75" customHeight="1">
      <c r="A55" s="170"/>
      <c r="B55" s="169"/>
      <c r="C55" s="169">
        <v>6260</v>
      </c>
      <c r="D55" s="252" t="s">
        <v>155</v>
      </c>
      <c r="E55" s="253"/>
      <c r="F55" s="253">
        <v>200000</v>
      </c>
      <c r="G55" s="253">
        <f>E55+F55</f>
        <v>200000</v>
      </c>
    </row>
    <row r="56" spans="1:7" ht="27" customHeight="1">
      <c r="A56" s="11"/>
      <c r="B56" s="12"/>
      <c r="C56" s="56"/>
      <c r="D56" s="232" t="s">
        <v>143</v>
      </c>
      <c r="E56" s="235">
        <v>1120</v>
      </c>
      <c r="F56" s="235">
        <v>18980</v>
      </c>
      <c r="G56" s="235">
        <f t="shared" si="3"/>
        <v>20100</v>
      </c>
    </row>
    <row r="57" spans="1:7" ht="39.75" customHeight="1">
      <c r="A57" s="11"/>
      <c r="B57" s="12"/>
      <c r="C57" s="248">
        <v>2707</v>
      </c>
      <c r="D57" s="250" t="s">
        <v>150</v>
      </c>
      <c r="E57" s="254">
        <v>1120</v>
      </c>
      <c r="F57" s="254">
        <v>18980</v>
      </c>
      <c r="G57" s="254">
        <f>E57+F57</f>
        <v>20100</v>
      </c>
    </row>
    <row r="58" spans="1:7" ht="18.75" customHeight="1">
      <c r="A58" s="54"/>
      <c r="B58" s="53">
        <v>80130</v>
      </c>
      <c r="C58" s="51"/>
      <c r="D58" s="60" t="s">
        <v>42</v>
      </c>
      <c r="E58" s="35">
        <v>50300</v>
      </c>
      <c r="F58" s="35">
        <f>F59</f>
        <v>15409</v>
      </c>
      <c r="G58" s="35">
        <f t="shared" si="3"/>
        <v>65709</v>
      </c>
    </row>
    <row r="59" spans="1:7" ht="27" customHeight="1">
      <c r="A59" s="11"/>
      <c r="B59" s="12"/>
      <c r="C59" s="12"/>
      <c r="D59" s="251" t="s">
        <v>143</v>
      </c>
      <c r="E59" s="249">
        <v>3800</v>
      </c>
      <c r="F59" s="249">
        <v>15409</v>
      </c>
      <c r="G59" s="249">
        <f t="shared" si="3"/>
        <v>19209</v>
      </c>
    </row>
    <row r="60" spans="1:7" ht="40.5" customHeight="1">
      <c r="A60" s="17"/>
      <c r="B60" s="18"/>
      <c r="C60" s="248">
        <v>2707</v>
      </c>
      <c r="D60" s="215" t="s">
        <v>150</v>
      </c>
      <c r="E60" s="216">
        <v>3800</v>
      </c>
      <c r="F60" s="216">
        <v>15409</v>
      </c>
      <c r="G60" s="216">
        <f>E60+F60</f>
        <v>19209</v>
      </c>
    </row>
    <row r="61" spans="1:7" ht="27.75" customHeight="1">
      <c r="A61" s="22"/>
      <c r="B61" s="53">
        <v>80140</v>
      </c>
      <c r="C61" s="53"/>
      <c r="D61" s="44" t="s">
        <v>89</v>
      </c>
      <c r="E61" s="35">
        <v>4140</v>
      </c>
      <c r="F61" s="35">
        <f>F62</f>
        <v>20903</v>
      </c>
      <c r="G61" s="35">
        <f t="shared" si="3"/>
        <v>25043</v>
      </c>
    </row>
    <row r="62" spans="1:7" ht="27" customHeight="1">
      <c r="A62" s="11"/>
      <c r="B62" s="56"/>
      <c r="C62" s="221"/>
      <c r="D62" s="232" t="s">
        <v>143</v>
      </c>
      <c r="E62" s="235">
        <v>4140</v>
      </c>
      <c r="F62" s="235">
        <v>20903</v>
      </c>
      <c r="G62" s="235">
        <f t="shared" si="3"/>
        <v>25043</v>
      </c>
    </row>
    <row r="63" spans="1:7" ht="20.25" customHeight="1" hidden="1">
      <c r="A63" s="184">
        <v>854</v>
      </c>
      <c r="B63" s="186"/>
      <c r="C63" s="222"/>
      <c r="D63" s="236" t="s">
        <v>103</v>
      </c>
      <c r="E63" s="238"/>
      <c r="F63" s="238">
        <f>F64</f>
        <v>0</v>
      </c>
      <c r="G63" s="238">
        <f>F63+E63</f>
        <v>0</v>
      </c>
    </row>
    <row r="64" spans="1:7" ht="20.25" customHeight="1" hidden="1">
      <c r="A64" s="54"/>
      <c r="B64" s="89">
        <v>85403</v>
      </c>
      <c r="C64" s="223"/>
      <c r="D64" s="246" t="s">
        <v>106</v>
      </c>
      <c r="E64" s="241"/>
      <c r="F64" s="241">
        <f>F65</f>
        <v>0</v>
      </c>
      <c r="G64" s="241">
        <f>E64+F64</f>
        <v>0</v>
      </c>
    </row>
    <row r="65" spans="1:7" ht="29.25" customHeight="1" hidden="1">
      <c r="A65" s="11"/>
      <c r="B65" s="12"/>
      <c r="C65" s="221"/>
      <c r="D65" s="255" t="s">
        <v>109</v>
      </c>
      <c r="E65" s="245"/>
      <c r="F65" s="245"/>
      <c r="G65" s="245">
        <f>E65+F65</f>
        <v>0</v>
      </c>
    </row>
    <row r="66" spans="1:7" ht="40.5" customHeight="1">
      <c r="A66" s="11"/>
      <c r="B66" s="12"/>
      <c r="C66" s="248">
        <v>2707</v>
      </c>
      <c r="D66" s="215" t="s">
        <v>150</v>
      </c>
      <c r="E66" s="216">
        <v>4140</v>
      </c>
      <c r="F66" s="216">
        <v>20903</v>
      </c>
      <c r="G66" s="216">
        <f>E66+F66</f>
        <v>25043</v>
      </c>
    </row>
    <row r="67" spans="1:7" ht="27" customHeight="1" thickBot="1">
      <c r="A67" s="61"/>
      <c r="B67" s="61"/>
      <c r="C67" s="224"/>
      <c r="D67" s="185" t="s">
        <v>57</v>
      </c>
      <c r="E67" s="47">
        <v>6532338</v>
      </c>
      <c r="F67" s="47">
        <f>F68</f>
        <v>72460</v>
      </c>
      <c r="G67" s="47">
        <f>F67+E67</f>
        <v>6604798</v>
      </c>
    </row>
    <row r="68" spans="1:7" ht="21" customHeight="1" thickTop="1">
      <c r="A68" s="90">
        <v>854</v>
      </c>
      <c r="B68" s="91"/>
      <c r="C68" s="225"/>
      <c r="D68" s="152" t="s">
        <v>103</v>
      </c>
      <c r="E68" s="153">
        <v>1704838</v>
      </c>
      <c r="F68" s="153">
        <f>F69</f>
        <v>72460</v>
      </c>
      <c r="G68" s="98">
        <f aca="true" t="shared" si="4" ref="G68:G74">E68+F68</f>
        <v>1777298</v>
      </c>
    </row>
    <row r="69" spans="1:7" ht="20.25" customHeight="1">
      <c r="A69" s="136"/>
      <c r="B69" s="137">
        <v>85415</v>
      </c>
      <c r="C69" s="226"/>
      <c r="D69" s="138" t="s">
        <v>104</v>
      </c>
      <c r="E69" s="117">
        <v>1704838</v>
      </c>
      <c r="F69" s="117">
        <f>F70</f>
        <v>72460</v>
      </c>
      <c r="G69" s="118">
        <f t="shared" si="4"/>
        <v>1777298</v>
      </c>
    </row>
    <row r="70" spans="1:7" ht="39.75" customHeight="1">
      <c r="A70" s="11"/>
      <c r="B70" s="12"/>
      <c r="C70" s="227"/>
      <c r="D70" s="139" t="s">
        <v>124</v>
      </c>
      <c r="E70" s="116">
        <v>465813</v>
      </c>
      <c r="F70" s="116">
        <v>72460</v>
      </c>
      <c r="G70" s="116">
        <f t="shared" si="4"/>
        <v>538273</v>
      </c>
    </row>
    <row r="71" spans="1:7" s="131" customFormat="1" ht="52.5" customHeight="1">
      <c r="A71" s="170"/>
      <c r="B71" s="169"/>
      <c r="C71" s="248">
        <v>2888</v>
      </c>
      <c r="D71" s="215" t="s">
        <v>153</v>
      </c>
      <c r="E71" s="216">
        <v>310689</v>
      </c>
      <c r="F71" s="216">
        <f>49309+1531+261</f>
        <v>51101</v>
      </c>
      <c r="G71" s="216">
        <f t="shared" si="4"/>
        <v>361790</v>
      </c>
    </row>
    <row r="72" spans="1:7" s="131" customFormat="1" ht="52.5" customHeight="1">
      <c r="A72" s="170"/>
      <c r="B72" s="169"/>
      <c r="C72" s="248">
        <v>2889</v>
      </c>
      <c r="D72" s="215" t="s">
        <v>153</v>
      </c>
      <c r="E72" s="216">
        <v>145871</v>
      </c>
      <c r="F72" s="216">
        <f>23151+719+122</f>
        <v>23992</v>
      </c>
      <c r="G72" s="216">
        <f t="shared" si="4"/>
        <v>169863</v>
      </c>
    </row>
    <row r="73" spans="1:7" s="131" customFormat="1" ht="52.5" customHeight="1">
      <c r="A73" s="170"/>
      <c r="B73" s="169"/>
      <c r="C73" s="248">
        <v>6648</v>
      </c>
      <c r="D73" s="215" t="s">
        <v>154</v>
      </c>
      <c r="E73" s="216">
        <v>6297</v>
      </c>
      <c r="F73" s="216">
        <f>-1531-261</f>
        <v>-1792</v>
      </c>
      <c r="G73" s="216">
        <f t="shared" si="4"/>
        <v>4505</v>
      </c>
    </row>
    <row r="74" spans="1:7" s="131" customFormat="1" ht="52.5" customHeight="1">
      <c r="A74" s="170"/>
      <c r="B74" s="169"/>
      <c r="C74" s="248">
        <v>6649</v>
      </c>
      <c r="D74" s="215" t="s">
        <v>154</v>
      </c>
      <c r="E74" s="216">
        <v>2956</v>
      </c>
      <c r="F74" s="216">
        <f>-719-122</f>
        <v>-841</v>
      </c>
      <c r="G74" s="216">
        <f t="shared" si="4"/>
        <v>2115</v>
      </c>
    </row>
    <row r="75" spans="1:7" ht="27.75" customHeight="1">
      <c r="A75" s="62"/>
      <c r="B75" s="62"/>
      <c r="C75" s="62"/>
      <c r="D75" s="34" t="s">
        <v>70</v>
      </c>
      <c r="E75" s="35">
        <v>22731218</v>
      </c>
      <c r="F75" s="35"/>
      <c r="G75" s="35">
        <f>F75+E75</f>
        <v>22731218</v>
      </c>
    </row>
    <row r="76" spans="5:7" ht="12.75">
      <c r="E76" s="55"/>
      <c r="F76" s="55"/>
      <c r="G76" s="55"/>
    </row>
    <row r="77" spans="5:7" ht="12.75">
      <c r="E77" s="55"/>
      <c r="F77" s="55"/>
      <c r="G77" s="55"/>
    </row>
    <row r="78" spans="1:7" ht="15">
      <c r="A78" s="532" t="s">
        <v>330</v>
      </c>
      <c r="C78" s="533" t="s">
        <v>331</v>
      </c>
      <c r="D78" s="533"/>
      <c r="E78" s="534"/>
      <c r="F78" s="534" t="s">
        <v>329</v>
      </c>
      <c r="G78" s="55"/>
    </row>
    <row r="79" spans="1:7" ht="15">
      <c r="A79" s="532" t="s">
        <v>333</v>
      </c>
      <c r="C79" s="533" t="s">
        <v>332</v>
      </c>
      <c r="D79" s="533"/>
      <c r="E79" s="534"/>
      <c r="F79" s="534" t="s">
        <v>334</v>
      </c>
      <c r="G79" s="55"/>
    </row>
    <row r="80" spans="5:7" ht="12.75">
      <c r="E80" s="55"/>
      <c r="F80" s="55"/>
      <c r="G80" s="55"/>
    </row>
    <row r="81" spans="5:7" ht="12.75">
      <c r="E81" s="55"/>
      <c r="F81" s="55"/>
      <c r="G81" s="55"/>
    </row>
    <row r="82" spans="5:7" ht="12.75">
      <c r="E82" s="55"/>
      <c r="F82" s="55"/>
      <c r="G82" s="55"/>
    </row>
    <row r="83" spans="5:7" ht="12.75">
      <c r="E83" s="55"/>
      <c r="F83" s="55"/>
      <c r="G83" s="55"/>
    </row>
    <row r="84" spans="5:7" ht="12.75">
      <c r="E84" s="55"/>
      <c r="F84" s="55"/>
      <c r="G84" s="55"/>
    </row>
    <row r="85" spans="5:7" ht="12.75">
      <c r="E85" s="55"/>
      <c r="F85" s="55"/>
      <c r="G85" s="55"/>
    </row>
    <row r="86" spans="5:7" ht="12.75">
      <c r="E86" s="55"/>
      <c r="F86" s="55"/>
      <c r="G86" s="55"/>
    </row>
    <row r="87" spans="5:7" ht="12.75">
      <c r="E87" s="55"/>
      <c r="F87" s="55"/>
      <c r="G87" s="55"/>
    </row>
    <row r="88" spans="5:7" ht="12.75">
      <c r="E88" s="55"/>
      <c r="F88" s="55"/>
      <c r="G88" s="55"/>
    </row>
    <row r="89" spans="5:7" ht="12.75">
      <c r="E89" s="55"/>
      <c r="F89" s="55"/>
      <c r="G89" s="55"/>
    </row>
    <row r="90" spans="5:7" ht="12.75">
      <c r="E90" s="55"/>
      <c r="F90" s="55"/>
      <c r="G90" s="55"/>
    </row>
    <row r="91" spans="5:7" ht="12.75">
      <c r="E91" s="55"/>
      <c r="F91" s="55"/>
      <c r="G91" s="55"/>
    </row>
    <row r="92" spans="5:7" ht="12.75">
      <c r="E92" s="55"/>
      <c r="F92" s="55"/>
      <c r="G92" s="55"/>
    </row>
    <row r="93" ht="12.75">
      <c r="F93" s="55"/>
    </row>
    <row r="94" ht="12.75">
      <c r="F94" s="55"/>
    </row>
    <row r="95" ht="12.75">
      <c r="F95" s="55"/>
    </row>
    <row r="96" ht="12.75">
      <c r="F96" s="55"/>
    </row>
    <row r="97" ht="12.75">
      <c r="F97" s="55"/>
    </row>
    <row r="98" ht="12.75">
      <c r="F98" s="55"/>
    </row>
    <row r="99" ht="12.75">
      <c r="F99" s="55"/>
    </row>
    <row r="100" ht="12.75">
      <c r="F100" s="55"/>
    </row>
    <row r="101" ht="12.75">
      <c r="F101" s="55"/>
    </row>
    <row r="102" ht="12.75">
      <c r="F102" s="55"/>
    </row>
    <row r="103" ht="12.75">
      <c r="F103" s="55"/>
    </row>
    <row r="104" ht="12.75">
      <c r="F104" s="55"/>
    </row>
    <row r="105" ht="12.75">
      <c r="F105" s="55"/>
    </row>
    <row r="106" ht="12.75">
      <c r="F106" s="55"/>
    </row>
    <row r="107" ht="12.75">
      <c r="F107" s="55"/>
    </row>
    <row r="108" ht="12.75">
      <c r="F108" s="55"/>
    </row>
    <row r="109" ht="12.75">
      <c r="F109" s="55"/>
    </row>
    <row r="110" ht="12.75">
      <c r="F110" s="55"/>
    </row>
    <row r="111" ht="12.75">
      <c r="F111" s="55"/>
    </row>
    <row r="112" ht="12.75">
      <c r="F112" s="55"/>
    </row>
    <row r="113" ht="12.75">
      <c r="F113" s="55"/>
    </row>
    <row r="114" ht="12.75">
      <c r="F114" s="55"/>
    </row>
    <row r="115" ht="12.75">
      <c r="F115" s="55"/>
    </row>
    <row r="116" ht="12.75">
      <c r="F116" s="55"/>
    </row>
    <row r="117" ht="12.75">
      <c r="F117" s="55"/>
    </row>
    <row r="118" ht="12.75">
      <c r="F118" s="55"/>
    </row>
    <row r="119" ht="12.75">
      <c r="F119" s="55"/>
    </row>
    <row r="120" ht="12.75">
      <c r="F120" s="55"/>
    </row>
    <row r="121" ht="12.75">
      <c r="F121" s="55"/>
    </row>
    <row r="122" ht="12.75">
      <c r="F122" s="55"/>
    </row>
    <row r="123" ht="12.75">
      <c r="F123" s="55"/>
    </row>
    <row r="124" ht="12.75">
      <c r="F124" s="55"/>
    </row>
    <row r="125" ht="12.75">
      <c r="F125" s="55"/>
    </row>
    <row r="126" ht="12.75">
      <c r="F126" s="55"/>
    </row>
    <row r="127" ht="12.75">
      <c r="F127" s="55"/>
    </row>
    <row r="128" ht="12.75">
      <c r="F128" s="55"/>
    </row>
    <row r="129" ht="12.75">
      <c r="F129" s="55"/>
    </row>
    <row r="130" ht="12.75">
      <c r="F130" s="55"/>
    </row>
    <row r="131" ht="12.75">
      <c r="F131" s="55"/>
    </row>
    <row r="132" ht="12.75">
      <c r="F132" s="55"/>
    </row>
    <row r="133" ht="12.75">
      <c r="F133" s="55"/>
    </row>
    <row r="134" ht="12.75">
      <c r="F134" s="55"/>
    </row>
    <row r="135" ht="12.75">
      <c r="F135" s="55"/>
    </row>
    <row r="136" ht="12.75">
      <c r="F136" s="55"/>
    </row>
    <row r="137" ht="12.75">
      <c r="F137" s="55"/>
    </row>
    <row r="138" ht="12.75">
      <c r="F138" s="55"/>
    </row>
    <row r="139" ht="12.75">
      <c r="F139" s="55"/>
    </row>
    <row r="140" ht="12.75">
      <c r="F140" s="55"/>
    </row>
    <row r="141" ht="12.75">
      <c r="F141" s="55"/>
    </row>
    <row r="142" ht="12.75">
      <c r="F142" s="55"/>
    </row>
    <row r="143" ht="12.75">
      <c r="F143" s="55"/>
    </row>
    <row r="144" ht="12.75">
      <c r="F144" s="55"/>
    </row>
    <row r="145" ht="12.75">
      <c r="F145" s="55"/>
    </row>
    <row r="146" ht="12.75">
      <c r="F146" s="55"/>
    </row>
    <row r="147" ht="12.75">
      <c r="F147" s="55"/>
    </row>
    <row r="148" ht="12.75">
      <c r="F148" s="55"/>
    </row>
    <row r="149" ht="12.75">
      <c r="F149" s="55"/>
    </row>
    <row r="150" ht="12.75">
      <c r="F150" s="55"/>
    </row>
    <row r="151" ht="12.75">
      <c r="F151" s="55"/>
    </row>
    <row r="152" ht="12.75">
      <c r="F152" s="55"/>
    </row>
    <row r="153" ht="12.75">
      <c r="F153" s="55"/>
    </row>
    <row r="154" ht="12.75">
      <c r="F154" s="55"/>
    </row>
    <row r="155" ht="12.75">
      <c r="F155" s="55"/>
    </row>
    <row r="156" ht="12.75">
      <c r="F156" s="55"/>
    </row>
    <row r="157" ht="12.75">
      <c r="F157" s="55"/>
    </row>
    <row r="158" ht="12.75">
      <c r="F158" s="55"/>
    </row>
    <row r="159" ht="12.75">
      <c r="F159" s="55"/>
    </row>
    <row r="160" ht="12.75">
      <c r="F160" s="55"/>
    </row>
    <row r="161" ht="12.75">
      <c r="F161" s="55"/>
    </row>
    <row r="162" ht="12.75">
      <c r="F162" s="55"/>
    </row>
    <row r="163" ht="12.75">
      <c r="F163" s="55"/>
    </row>
    <row r="164" ht="12.75">
      <c r="F164" s="55"/>
    </row>
    <row r="165" ht="12.75">
      <c r="F165" s="55"/>
    </row>
    <row r="166" ht="12.75">
      <c r="F166" s="55"/>
    </row>
    <row r="167" ht="12.75">
      <c r="F167" s="55"/>
    </row>
    <row r="168" ht="12.75">
      <c r="F168" s="55"/>
    </row>
    <row r="169" ht="12.75">
      <c r="F169" s="55"/>
    </row>
    <row r="170" ht="12.75">
      <c r="F170" s="55"/>
    </row>
    <row r="171" ht="12.75">
      <c r="F171" s="55"/>
    </row>
    <row r="172" ht="12.75">
      <c r="F172" s="55"/>
    </row>
    <row r="173" ht="12.75">
      <c r="F173" s="55"/>
    </row>
    <row r="174" ht="12.75">
      <c r="F174" s="55"/>
    </row>
    <row r="175" ht="12.75">
      <c r="F175" s="55"/>
    </row>
    <row r="176" ht="12.75">
      <c r="F176" s="55"/>
    </row>
    <row r="177" ht="12.75">
      <c r="F177" s="55"/>
    </row>
    <row r="178" ht="12.75">
      <c r="F178" s="55"/>
    </row>
    <row r="179" ht="12.75">
      <c r="F179" s="55"/>
    </row>
    <row r="180" ht="12.75">
      <c r="F180" s="55"/>
    </row>
    <row r="181" ht="12.75">
      <c r="F181" s="55"/>
    </row>
    <row r="182" ht="12.75">
      <c r="F182" s="55"/>
    </row>
    <row r="183" ht="12.75">
      <c r="F183" s="55"/>
    </row>
    <row r="184" ht="12.75">
      <c r="F184" s="55"/>
    </row>
    <row r="185" ht="12.75">
      <c r="F185" s="55"/>
    </row>
    <row r="186" ht="12.75">
      <c r="F186" s="55"/>
    </row>
    <row r="187" ht="12.75">
      <c r="F187" s="55"/>
    </row>
    <row r="188" ht="12.75">
      <c r="F188" s="55"/>
    </row>
    <row r="189" ht="12.75">
      <c r="F189" s="55"/>
    </row>
    <row r="190" ht="12.75">
      <c r="F190" s="55"/>
    </row>
    <row r="191" ht="12.75">
      <c r="F191" s="55"/>
    </row>
    <row r="192" ht="12.75">
      <c r="F192" s="55"/>
    </row>
    <row r="193" ht="12.75">
      <c r="F193" s="55"/>
    </row>
    <row r="194" ht="12.75">
      <c r="F194" s="55"/>
    </row>
    <row r="195" ht="12.75">
      <c r="F195" s="55"/>
    </row>
    <row r="196" ht="12.75">
      <c r="F196" s="55"/>
    </row>
    <row r="197" ht="12.75">
      <c r="F197" s="55"/>
    </row>
    <row r="198" ht="12.75">
      <c r="F198" s="55"/>
    </row>
    <row r="199" ht="12.75">
      <c r="F199" s="55"/>
    </row>
    <row r="200" ht="12.75">
      <c r="F200" s="55"/>
    </row>
    <row r="201" ht="12.75">
      <c r="F201" s="55"/>
    </row>
    <row r="202" ht="12.75">
      <c r="F202" s="55"/>
    </row>
    <row r="203" ht="12.75">
      <c r="F203" s="55"/>
    </row>
    <row r="204" ht="12.75">
      <c r="F204" s="55"/>
    </row>
    <row r="205" ht="12.75">
      <c r="F205" s="55"/>
    </row>
    <row r="206" ht="12.75">
      <c r="F206" s="55"/>
    </row>
    <row r="207" ht="12.75">
      <c r="F207" s="55"/>
    </row>
    <row r="208" ht="12.75">
      <c r="F208" s="55"/>
    </row>
    <row r="209" ht="12.75">
      <c r="F209" s="55"/>
    </row>
    <row r="210" ht="12.75">
      <c r="F210" s="55"/>
    </row>
    <row r="211" ht="12.75">
      <c r="F211" s="55"/>
    </row>
    <row r="212" ht="12.75">
      <c r="F212" s="55"/>
    </row>
    <row r="213" ht="12.75">
      <c r="F213" s="55"/>
    </row>
    <row r="214" ht="12.75">
      <c r="F214" s="55"/>
    </row>
    <row r="215" ht="12.75">
      <c r="F215" s="55"/>
    </row>
    <row r="216" ht="12.75">
      <c r="F216" s="55"/>
    </row>
    <row r="217" ht="12.75">
      <c r="F217" s="55"/>
    </row>
    <row r="218" ht="12.75">
      <c r="F218" s="55"/>
    </row>
    <row r="219" ht="12.75">
      <c r="F219" s="55"/>
    </row>
    <row r="220" ht="12.75">
      <c r="F220" s="55"/>
    </row>
    <row r="221" ht="12.75">
      <c r="F221" s="55"/>
    </row>
    <row r="222" ht="12.75">
      <c r="F222" s="55"/>
    </row>
    <row r="223" ht="12.75">
      <c r="F223" s="55"/>
    </row>
    <row r="224" ht="12.75">
      <c r="F224" s="55"/>
    </row>
    <row r="225" ht="12.75">
      <c r="F225" s="55"/>
    </row>
    <row r="226" ht="12.75">
      <c r="F226" s="55"/>
    </row>
    <row r="227" ht="12.75">
      <c r="F227" s="55"/>
    </row>
    <row r="228" ht="12.75">
      <c r="F228" s="55"/>
    </row>
    <row r="229" ht="12.75">
      <c r="F229" s="55"/>
    </row>
    <row r="230" ht="12.75">
      <c r="F230" s="55"/>
    </row>
    <row r="231" ht="12.75">
      <c r="F231" s="55"/>
    </row>
    <row r="232" ht="12.75">
      <c r="F232" s="55"/>
    </row>
    <row r="233" ht="12.75">
      <c r="F233" s="55"/>
    </row>
    <row r="234" ht="12.75">
      <c r="F234" s="55"/>
    </row>
    <row r="235" ht="12.75">
      <c r="F235" s="55"/>
    </row>
    <row r="236" ht="12.75">
      <c r="F236" s="55"/>
    </row>
    <row r="237" ht="12.75">
      <c r="F237" s="55"/>
    </row>
    <row r="238" ht="12.75">
      <c r="F238" s="55"/>
    </row>
    <row r="239" ht="12.75">
      <c r="F239" s="55"/>
    </row>
    <row r="240" ht="12.75">
      <c r="F240" s="55"/>
    </row>
    <row r="241" ht="12.75">
      <c r="F241" s="55"/>
    </row>
    <row r="242" ht="12.75">
      <c r="F242" s="55"/>
    </row>
    <row r="243" ht="12.75">
      <c r="F243" s="55"/>
    </row>
    <row r="244" ht="12.75">
      <c r="F244" s="55"/>
    </row>
    <row r="245" ht="12.75">
      <c r="F245" s="55"/>
    </row>
    <row r="246" ht="12.75">
      <c r="F246" s="55"/>
    </row>
    <row r="247" ht="12.75">
      <c r="F247" s="55"/>
    </row>
    <row r="248" ht="12.75">
      <c r="F248" s="55"/>
    </row>
    <row r="249" ht="12.75">
      <c r="F249" s="55"/>
    </row>
    <row r="250" ht="12.75">
      <c r="F250" s="55"/>
    </row>
    <row r="251" ht="12.75">
      <c r="F251" s="55"/>
    </row>
    <row r="252" ht="12.75">
      <c r="F252" s="55"/>
    </row>
    <row r="253" ht="12.75">
      <c r="F253" s="55"/>
    </row>
    <row r="254" ht="12.75">
      <c r="F254" s="55"/>
    </row>
    <row r="255" ht="12.75">
      <c r="F255" s="55"/>
    </row>
    <row r="256" ht="12.75">
      <c r="F256" s="55"/>
    </row>
    <row r="257" ht="12.75">
      <c r="F257" s="55"/>
    </row>
    <row r="258" ht="12.75">
      <c r="F258" s="55"/>
    </row>
    <row r="259" ht="12.75">
      <c r="F259" s="55"/>
    </row>
    <row r="260" ht="12.75">
      <c r="F260" s="55"/>
    </row>
    <row r="261" ht="12.75">
      <c r="F261" s="55"/>
    </row>
    <row r="262" ht="12.75">
      <c r="F262" s="55"/>
    </row>
    <row r="263" ht="12.75">
      <c r="F263" s="55"/>
    </row>
    <row r="264" ht="12.75">
      <c r="F264" s="55"/>
    </row>
    <row r="265" ht="12.75">
      <c r="F265" s="55"/>
    </row>
    <row r="266" ht="12.75">
      <c r="F266" s="55"/>
    </row>
    <row r="267" ht="12.75">
      <c r="F267" s="55"/>
    </row>
    <row r="268" ht="12.75">
      <c r="F268" s="55"/>
    </row>
    <row r="269" ht="12.75">
      <c r="F269" s="55"/>
    </row>
    <row r="270" ht="12.75">
      <c r="F270" s="55"/>
    </row>
    <row r="271" ht="12.75">
      <c r="F271" s="55"/>
    </row>
    <row r="272" ht="12.75">
      <c r="F272" s="55"/>
    </row>
    <row r="273" ht="12.75">
      <c r="F273" s="55"/>
    </row>
    <row r="274" ht="12.75">
      <c r="F274" s="55"/>
    </row>
    <row r="275" ht="12.75">
      <c r="F275" s="55"/>
    </row>
    <row r="276" ht="12.75">
      <c r="F276" s="55"/>
    </row>
    <row r="277" ht="12.75">
      <c r="F277" s="55"/>
    </row>
    <row r="278" ht="12.75">
      <c r="F278" s="55"/>
    </row>
    <row r="279" ht="12.75">
      <c r="F279" s="55"/>
    </row>
    <row r="280" ht="12.75">
      <c r="F280" s="55"/>
    </row>
    <row r="281" ht="12.75">
      <c r="F281" s="55"/>
    </row>
    <row r="282" ht="12.75">
      <c r="F282" s="55"/>
    </row>
    <row r="283" ht="12.75">
      <c r="F283" s="55"/>
    </row>
    <row r="284" ht="12.75">
      <c r="F284" s="55"/>
    </row>
    <row r="285" ht="12.75">
      <c r="F285" s="55"/>
    </row>
    <row r="286" ht="12.75">
      <c r="F286" s="55"/>
    </row>
    <row r="287" ht="12.75">
      <c r="F287" s="55"/>
    </row>
    <row r="288" ht="12.75">
      <c r="F288" s="55"/>
    </row>
    <row r="289" ht="12.75">
      <c r="F289" s="55"/>
    </row>
    <row r="290" ht="12.75">
      <c r="F290" s="55"/>
    </row>
    <row r="291" ht="12.75">
      <c r="F291" s="55"/>
    </row>
    <row r="292" ht="12.75">
      <c r="F292" s="55"/>
    </row>
    <row r="293" ht="12.75">
      <c r="F293" s="55"/>
    </row>
    <row r="294" ht="12.75">
      <c r="F294" s="55"/>
    </row>
    <row r="295" ht="12.75">
      <c r="F295" s="55"/>
    </row>
    <row r="296" ht="12.75">
      <c r="F296" s="55"/>
    </row>
    <row r="297" ht="12.75">
      <c r="F297" s="55"/>
    </row>
    <row r="298" ht="12.75">
      <c r="F298" s="55"/>
    </row>
    <row r="299" ht="12.75">
      <c r="F299" s="55"/>
    </row>
    <row r="300" ht="12.75">
      <c r="F300" s="55"/>
    </row>
    <row r="301" ht="12.75">
      <c r="F301" s="55"/>
    </row>
    <row r="302" ht="12.75">
      <c r="F302" s="55"/>
    </row>
    <row r="303" ht="12.75">
      <c r="F303" s="55"/>
    </row>
    <row r="304" ht="12.75">
      <c r="F304" s="55"/>
    </row>
    <row r="305" ht="12.75">
      <c r="F305" s="55"/>
    </row>
    <row r="306" ht="12.75">
      <c r="F306" s="55"/>
    </row>
    <row r="307" ht="12.75">
      <c r="F307" s="55"/>
    </row>
    <row r="308" ht="12.75">
      <c r="F308" s="55"/>
    </row>
    <row r="309" ht="12.75">
      <c r="F309" s="55"/>
    </row>
    <row r="310" ht="12.75">
      <c r="F310" s="55"/>
    </row>
    <row r="311" ht="12.75">
      <c r="F311" s="55"/>
    </row>
    <row r="312" ht="12.75">
      <c r="F312" s="55"/>
    </row>
    <row r="313" ht="12.75">
      <c r="F313" s="55"/>
    </row>
    <row r="314" ht="12.75">
      <c r="F314" s="55"/>
    </row>
    <row r="315" ht="12.75">
      <c r="F315" s="55"/>
    </row>
    <row r="316" ht="12.75">
      <c r="F316" s="55"/>
    </row>
    <row r="317" ht="12.75">
      <c r="F317" s="55"/>
    </row>
    <row r="318" ht="12.75">
      <c r="F318" s="55"/>
    </row>
    <row r="319" ht="12.75">
      <c r="F319" s="55"/>
    </row>
    <row r="320" ht="12.75">
      <c r="F320" s="55"/>
    </row>
    <row r="321" ht="12.75">
      <c r="F321" s="55"/>
    </row>
    <row r="322" ht="12.75">
      <c r="F322" s="55"/>
    </row>
    <row r="323" ht="12.75">
      <c r="F323" s="55"/>
    </row>
    <row r="324" ht="12.75">
      <c r="F324" s="55"/>
    </row>
    <row r="325" ht="12.75">
      <c r="F325" s="55"/>
    </row>
    <row r="326" ht="12.75">
      <c r="F326" s="55"/>
    </row>
    <row r="327" ht="12.75">
      <c r="F327" s="55"/>
    </row>
    <row r="328" ht="12.75">
      <c r="F328" s="55"/>
    </row>
    <row r="329" ht="12.75">
      <c r="F329" s="55"/>
    </row>
    <row r="330" ht="12.75">
      <c r="F330" s="55"/>
    </row>
    <row r="331" ht="12.75">
      <c r="F331" s="55"/>
    </row>
    <row r="332" ht="12.75">
      <c r="F332" s="55"/>
    </row>
    <row r="333" ht="12.75">
      <c r="F333" s="55"/>
    </row>
    <row r="334" ht="12.75">
      <c r="F334" s="55"/>
    </row>
    <row r="335" ht="12.75">
      <c r="F335" s="55"/>
    </row>
    <row r="336" ht="12.75">
      <c r="F336" s="55"/>
    </row>
    <row r="337" ht="12.75">
      <c r="F337" s="55"/>
    </row>
    <row r="338" ht="12.75">
      <c r="F338" s="55"/>
    </row>
    <row r="339" ht="12.75">
      <c r="F339" s="55"/>
    </row>
    <row r="340" ht="12.75">
      <c r="F340" s="55"/>
    </row>
    <row r="341" ht="12.75">
      <c r="F341" s="55"/>
    </row>
    <row r="342" ht="12.75">
      <c r="F342" s="55"/>
    </row>
    <row r="343" ht="12.75">
      <c r="F343" s="55"/>
    </row>
    <row r="344" ht="12.75">
      <c r="F344" s="55"/>
    </row>
    <row r="345" ht="12.75">
      <c r="F345" s="55"/>
    </row>
    <row r="346" ht="12.75">
      <c r="F346" s="55"/>
    </row>
    <row r="347" ht="12.75">
      <c r="F347" s="55"/>
    </row>
    <row r="348" ht="12.75">
      <c r="F348" s="55"/>
    </row>
    <row r="349" ht="12.75">
      <c r="F349" s="55"/>
    </row>
    <row r="350" ht="12.75">
      <c r="F350" s="55"/>
    </row>
    <row r="351" ht="12.75">
      <c r="F351" s="55"/>
    </row>
    <row r="352" ht="12.75">
      <c r="F352" s="55"/>
    </row>
    <row r="353" ht="12.75">
      <c r="F353" s="55"/>
    </row>
    <row r="354" ht="12.75">
      <c r="F354" s="55"/>
    </row>
    <row r="355" ht="12.75">
      <c r="F355" s="55"/>
    </row>
    <row r="356" ht="12.75">
      <c r="F356" s="55"/>
    </row>
    <row r="357" ht="12.75">
      <c r="F357" s="55"/>
    </row>
    <row r="358" ht="12.75">
      <c r="F358" s="55"/>
    </row>
    <row r="359" ht="12.75">
      <c r="F359" s="55"/>
    </row>
    <row r="360" ht="12.75">
      <c r="F360" s="55"/>
    </row>
    <row r="361" ht="12.75">
      <c r="F361" s="55"/>
    </row>
    <row r="362" ht="12.75">
      <c r="F362" s="55"/>
    </row>
    <row r="363" ht="12.75">
      <c r="F363" s="55"/>
    </row>
    <row r="364" ht="12.75">
      <c r="F364" s="55"/>
    </row>
    <row r="365" ht="12.75">
      <c r="F365" s="55"/>
    </row>
    <row r="366" ht="12.75">
      <c r="F366" s="55"/>
    </row>
    <row r="367" ht="12.75">
      <c r="F367" s="55"/>
    </row>
    <row r="368" ht="12.75">
      <c r="F368" s="55"/>
    </row>
    <row r="369" ht="12.75">
      <c r="F369" s="55"/>
    </row>
    <row r="370" ht="12.75">
      <c r="F370" s="55"/>
    </row>
    <row r="371" ht="12.75">
      <c r="F371" s="55"/>
    </row>
    <row r="372" ht="12.75">
      <c r="F372" s="55"/>
    </row>
    <row r="373" ht="12.75">
      <c r="F373" s="55"/>
    </row>
    <row r="374" ht="12.75">
      <c r="F374" s="55"/>
    </row>
    <row r="375" ht="12.75">
      <c r="F375" s="55"/>
    </row>
    <row r="376" ht="12.75">
      <c r="F376" s="55"/>
    </row>
    <row r="377" ht="12.75">
      <c r="F377" s="55"/>
    </row>
    <row r="378" ht="12.75">
      <c r="F378" s="55"/>
    </row>
    <row r="379" ht="12.75">
      <c r="F379" s="55"/>
    </row>
    <row r="380" ht="12.75">
      <c r="F380" s="55"/>
    </row>
    <row r="381" ht="12.75">
      <c r="F381" s="55"/>
    </row>
    <row r="382" ht="12.75">
      <c r="F382" s="55"/>
    </row>
    <row r="383" ht="12.75">
      <c r="F383" s="55"/>
    </row>
    <row r="384" ht="12.75">
      <c r="F384" s="55"/>
    </row>
    <row r="385" ht="12.75">
      <c r="F385" s="55"/>
    </row>
    <row r="386" ht="12.75">
      <c r="F386" s="55"/>
    </row>
    <row r="387" ht="12.75">
      <c r="F387" s="55"/>
    </row>
    <row r="388" ht="12.75">
      <c r="F388" s="55"/>
    </row>
    <row r="389" ht="12.75">
      <c r="F389" s="55"/>
    </row>
    <row r="390" ht="12.75">
      <c r="F390" s="55"/>
    </row>
    <row r="391" ht="12.75">
      <c r="F391" s="55"/>
    </row>
    <row r="392" ht="12.75">
      <c r="F392" s="55"/>
    </row>
    <row r="393" ht="12.75">
      <c r="F393" s="55"/>
    </row>
    <row r="394" ht="12.75">
      <c r="F394" s="55"/>
    </row>
    <row r="395" ht="12.75">
      <c r="F395" s="55"/>
    </row>
    <row r="396" ht="12.75">
      <c r="F396" s="55"/>
    </row>
    <row r="397" ht="12.75">
      <c r="F397" s="55"/>
    </row>
    <row r="398" ht="12.75">
      <c r="F398" s="55"/>
    </row>
    <row r="399" ht="12.75">
      <c r="F399" s="55"/>
    </row>
    <row r="400" ht="12.75">
      <c r="F400" s="55"/>
    </row>
    <row r="401" ht="12.75">
      <c r="F401" s="55"/>
    </row>
    <row r="402" ht="12.75">
      <c r="F402" s="55"/>
    </row>
    <row r="403" ht="12.75">
      <c r="F403" s="55"/>
    </row>
    <row r="404" ht="12.75">
      <c r="F404" s="55"/>
    </row>
    <row r="405" ht="12.75">
      <c r="F405" s="55"/>
    </row>
    <row r="406" ht="12.75">
      <c r="F406" s="55"/>
    </row>
    <row r="407" ht="12.75">
      <c r="F407" s="55"/>
    </row>
    <row r="408" ht="12.75">
      <c r="F408" s="55"/>
    </row>
    <row r="409" ht="12.75">
      <c r="F409" s="55"/>
    </row>
    <row r="410" ht="12.75">
      <c r="F410" s="55"/>
    </row>
    <row r="411" ht="12.75">
      <c r="F411" s="55"/>
    </row>
    <row r="412" ht="12.75">
      <c r="F412" s="55"/>
    </row>
    <row r="413" ht="12.75">
      <c r="F413" s="55"/>
    </row>
    <row r="414" ht="12.75">
      <c r="F414" s="55"/>
    </row>
    <row r="415" ht="12.75">
      <c r="F415" s="55"/>
    </row>
    <row r="416" ht="12.75">
      <c r="F416" s="55"/>
    </row>
    <row r="417" ht="12.75">
      <c r="F417" s="55"/>
    </row>
    <row r="418" ht="12.75">
      <c r="F418" s="55"/>
    </row>
    <row r="419" ht="12.75">
      <c r="F419" s="55"/>
    </row>
    <row r="420" ht="12.75">
      <c r="F420" s="55"/>
    </row>
    <row r="421" ht="12.75">
      <c r="F421" s="55"/>
    </row>
    <row r="422" ht="12.75">
      <c r="F422" s="55"/>
    </row>
    <row r="423" ht="12.75">
      <c r="F423" s="55"/>
    </row>
    <row r="424" ht="12.75">
      <c r="F424" s="55"/>
    </row>
    <row r="425" ht="12.75">
      <c r="F425" s="55"/>
    </row>
    <row r="426" ht="12.75">
      <c r="F426" s="55"/>
    </row>
    <row r="427" ht="12.75">
      <c r="F427" s="55"/>
    </row>
    <row r="428" ht="12.75">
      <c r="F428" s="55"/>
    </row>
    <row r="429" ht="12.75">
      <c r="F429" s="55"/>
    </row>
    <row r="430" ht="12.75">
      <c r="F430" s="55"/>
    </row>
    <row r="431" ht="12.75">
      <c r="F431" s="55"/>
    </row>
    <row r="432" ht="12.75">
      <c r="F432" s="55"/>
    </row>
    <row r="433" ht="12.75">
      <c r="F433" s="55"/>
    </row>
    <row r="434" ht="12.75">
      <c r="F434" s="55"/>
    </row>
    <row r="435" ht="12.75">
      <c r="F435" s="55"/>
    </row>
    <row r="436" ht="12.75">
      <c r="F436" s="55"/>
    </row>
    <row r="437" ht="12.75">
      <c r="F437" s="55"/>
    </row>
    <row r="438" ht="12.75">
      <c r="F438" s="55"/>
    </row>
    <row r="439" ht="12.75">
      <c r="F439" s="55"/>
    </row>
    <row r="440" ht="12.75">
      <c r="F440" s="55"/>
    </row>
    <row r="441" ht="12.75">
      <c r="F441" s="55"/>
    </row>
    <row r="442" ht="12.75">
      <c r="F442" s="55"/>
    </row>
    <row r="443" ht="12.75">
      <c r="F443" s="55"/>
    </row>
    <row r="444" ht="12.75">
      <c r="F444" s="55"/>
    </row>
    <row r="445" ht="12.75">
      <c r="F445" s="55"/>
    </row>
    <row r="446" ht="12.75">
      <c r="F446" s="55"/>
    </row>
    <row r="447" ht="12.75">
      <c r="F447" s="55"/>
    </row>
    <row r="448" ht="12.75">
      <c r="F448" s="55"/>
    </row>
    <row r="449" ht="12.75">
      <c r="F449" s="55"/>
    </row>
    <row r="450" ht="12.75">
      <c r="F450" s="55"/>
    </row>
    <row r="451" ht="12.75">
      <c r="F451" s="55"/>
    </row>
    <row r="452" ht="12.75">
      <c r="F452" s="55"/>
    </row>
    <row r="453" ht="12.75">
      <c r="F453" s="55"/>
    </row>
    <row r="454" ht="12.75">
      <c r="F454" s="55"/>
    </row>
    <row r="455" ht="12.75">
      <c r="F455" s="55"/>
    </row>
    <row r="456" ht="12.75">
      <c r="F456" s="55"/>
    </row>
    <row r="457" ht="12.75">
      <c r="F457" s="55"/>
    </row>
    <row r="458" ht="12.75">
      <c r="F458" s="55"/>
    </row>
    <row r="459" ht="12.75">
      <c r="F459" s="55"/>
    </row>
    <row r="460" ht="12.75">
      <c r="F460" s="55"/>
    </row>
    <row r="461" ht="12.75">
      <c r="F461" s="55"/>
    </row>
    <row r="462" ht="12.75">
      <c r="F462" s="55"/>
    </row>
    <row r="463" ht="12.75">
      <c r="F463" s="55"/>
    </row>
    <row r="464" ht="12.75">
      <c r="F464" s="55"/>
    </row>
    <row r="465" ht="12.75">
      <c r="F465" s="55"/>
    </row>
    <row r="466" ht="12.75">
      <c r="F466" s="55"/>
    </row>
    <row r="467" ht="12.75">
      <c r="F467" s="55"/>
    </row>
    <row r="468" ht="12.75">
      <c r="F468" s="55"/>
    </row>
    <row r="469" ht="12.75">
      <c r="F469" s="55"/>
    </row>
    <row r="470" ht="12.75">
      <c r="F470" s="55"/>
    </row>
    <row r="471" ht="12.75">
      <c r="F471" s="55"/>
    </row>
    <row r="472" ht="12.75">
      <c r="F472" s="55"/>
    </row>
    <row r="473" ht="12.75">
      <c r="F473" s="55"/>
    </row>
    <row r="474" ht="12.75">
      <c r="F474" s="55"/>
    </row>
    <row r="475" ht="12.75">
      <c r="F475" s="55"/>
    </row>
    <row r="476" ht="12.75">
      <c r="F476" s="55"/>
    </row>
    <row r="477" ht="12.75">
      <c r="F477" s="55"/>
    </row>
    <row r="478" ht="12.75">
      <c r="F478" s="55"/>
    </row>
    <row r="479" ht="12.75">
      <c r="F479" s="55"/>
    </row>
    <row r="480" ht="12.75">
      <c r="F480" s="55"/>
    </row>
    <row r="481" ht="12.75">
      <c r="F481" s="55"/>
    </row>
    <row r="482" ht="12.75">
      <c r="F482" s="55"/>
    </row>
    <row r="483" ht="12.75">
      <c r="F483" s="55"/>
    </row>
    <row r="484" ht="12.75">
      <c r="F484" s="55"/>
    </row>
    <row r="485" ht="12.75">
      <c r="F485" s="55"/>
    </row>
    <row r="486" ht="12.75">
      <c r="F486" s="55"/>
    </row>
    <row r="487" ht="12.75">
      <c r="F487" s="55"/>
    </row>
    <row r="488" ht="12.75">
      <c r="F488" s="55"/>
    </row>
    <row r="489" ht="12.75">
      <c r="F489" s="55"/>
    </row>
    <row r="490" ht="12.75">
      <c r="F490" s="55"/>
    </row>
    <row r="491" ht="12.75">
      <c r="F491" s="55"/>
    </row>
    <row r="492" ht="12.75">
      <c r="F492" s="55"/>
    </row>
    <row r="493" ht="12.75">
      <c r="F493" s="55"/>
    </row>
    <row r="494" ht="12.75">
      <c r="F494" s="55"/>
    </row>
    <row r="495" ht="12.75">
      <c r="F495" s="55"/>
    </row>
    <row r="496" ht="12.75">
      <c r="F496" s="55"/>
    </row>
    <row r="497" ht="12.75">
      <c r="F497" s="55"/>
    </row>
    <row r="498" ht="12.75">
      <c r="F498" s="55"/>
    </row>
    <row r="499" ht="12.75">
      <c r="F499" s="55"/>
    </row>
    <row r="500" ht="12.75">
      <c r="F500" s="55"/>
    </row>
    <row r="501" ht="12.75">
      <c r="F501" s="55"/>
    </row>
    <row r="502" ht="12.75">
      <c r="F502" s="55"/>
    </row>
    <row r="503" ht="12.75">
      <c r="F503" s="55"/>
    </row>
    <row r="504" ht="12.75">
      <c r="F504" s="55"/>
    </row>
    <row r="505" ht="12.75">
      <c r="F505" s="55"/>
    </row>
    <row r="506" ht="12.75">
      <c r="F506" s="55"/>
    </row>
    <row r="507" ht="12.75">
      <c r="F507" s="55"/>
    </row>
    <row r="508" ht="12.75">
      <c r="F508" s="55"/>
    </row>
    <row r="509" ht="12.75">
      <c r="F509" s="55"/>
    </row>
    <row r="510" ht="12.75">
      <c r="F510" s="55"/>
    </row>
    <row r="511" ht="12.75">
      <c r="F511" s="55"/>
    </row>
    <row r="512" ht="12.75">
      <c r="F512" s="55"/>
    </row>
    <row r="513" ht="12.75">
      <c r="F513" s="55"/>
    </row>
    <row r="514" ht="12.75">
      <c r="F514" s="55"/>
    </row>
    <row r="515" ht="12.75">
      <c r="F515" s="55"/>
    </row>
    <row r="516" ht="12.75">
      <c r="F516" s="55"/>
    </row>
    <row r="517" ht="12.75">
      <c r="F517" s="55"/>
    </row>
    <row r="518" ht="12.75">
      <c r="F518" s="55"/>
    </row>
    <row r="519" ht="12.75">
      <c r="F519" s="55"/>
    </row>
    <row r="520" ht="12.75">
      <c r="F520" s="55"/>
    </row>
    <row r="521" ht="12.75">
      <c r="F521" s="55"/>
    </row>
    <row r="522" ht="12.75">
      <c r="F522" s="55"/>
    </row>
    <row r="523" ht="12.75">
      <c r="F523" s="55"/>
    </row>
    <row r="524" ht="12.75">
      <c r="F524" s="55"/>
    </row>
    <row r="525" ht="12.75">
      <c r="F525" s="55"/>
    </row>
    <row r="526" ht="12.75">
      <c r="F526" s="55"/>
    </row>
    <row r="527" ht="12.75">
      <c r="F527" s="55"/>
    </row>
    <row r="528" ht="12.75">
      <c r="F528" s="55"/>
    </row>
    <row r="529" ht="12.75">
      <c r="F529" s="55"/>
    </row>
    <row r="530" ht="12.75">
      <c r="F530" s="55"/>
    </row>
    <row r="531" ht="12.75">
      <c r="F531" s="55"/>
    </row>
    <row r="532" ht="12.75">
      <c r="F532" s="55"/>
    </row>
    <row r="533" ht="12.75">
      <c r="F533" s="55"/>
    </row>
    <row r="534" ht="12.75">
      <c r="F534" s="55"/>
    </row>
    <row r="535" ht="12.75">
      <c r="F535" s="55"/>
    </row>
    <row r="536" ht="12.75">
      <c r="F536" s="55"/>
    </row>
    <row r="537" ht="12.75">
      <c r="F537" s="55"/>
    </row>
    <row r="538" ht="12.75">
      <c r="F538" s="55"/>
    </row>
    <row r="539" ht="12.75">
      <c r="F539" s="55"/>
    </row>
    <row r="540" ht="12.75">
      <c r="F540" s="55"/>
    </row>
    <row r="541" ht="12.75">
      <c r="F541" s="55"/>
    </row>
    <row r="542" ht="12.75">
      <c r="F542" s="55"/>
    </row>
    <row r="543" ht="12.75">
      <c r="F543" s="55"/>
    </row>
    <row r="544" ht="12.75">
      <c r="F544" s="55"/>
    </row>
    <row r="545" ht="12.75">
      <c r="F545" s="55"/>
    </row>
    <row r="546" ht="12.75">
      <c r="F546" s="55"/>
    </row>
    <row r="547" ht="12.75">
      <c r="F547" s="55"/>
    </row>
    <row r="548" ht="12.75">
      <c r="F548" s="55"/>
    </row>
  </sheetData>
  <printOptions horizontalCentered="1"/>
  <pageMargins left="0.7086614173228347" right="0.4330708661417323" top="0.6692913385826772" bottom="0.4724409448818898" header="0.5118110236220472" footer="0.31496062992125984"/>
  <pageSetup firstPageNumber="2" useFirstPageNumber="1" horizontalDpi="600" verticalDpi="600" orientation="landscape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93"/>
  <sheetViews>
    <sheetView workbookViewId="0" topLeftCell="A1">
      <selection activeCell="D2" sqref="D2"/>
    </sheetView>
  </sheetViews>
  <sheetFormatPr defaultColWidth="9.00390625" defaultRowHeight="12.75"/>
  <cols>
    <col min="1" max="1" width="10.25390625" style="0" customWidth="1"/>
    <col min="2" max="2" width="11.00390625" style="0" customWidth="1"/>
    <col min="3" max="3" width="8.375" style="0" customWidth="1"/>
    <col min="4" max="4" width="56.875" style="0" customWidth="1"/>
    <col min="5" max="5" width="24.00390625" style="0" customWidth="1"/>
    <col min="6" max="6" width="16.125" style="0" customWidth="1"/>
    <col min="7" max="7" width="19.125" style="0" customWidth="1"/>
    <col min="8" max="8" width="10.25390625" style="0" customWidth="1"/>
  </cols>
  <sheetData>
    <row r="1" ht="15" customHeight="1">
      <c r="F1" t="s">
        <v>58</v>
      </c>
    </row>
    <row r="2" ht="15" customHeight="1">
      <c r="F2" t="s">
        <v>226</v>
      </c>
    </row>
    <row r="3" ht="15" customHeight="1">
      <c r="F3" t="s">
        <v>158</v>
      </c>
    </row>
    <row r="4" spans="4:6" ht="15" customHeight="1">
      <c r="D4" s="25" t="s">
        <v>73</v>
      </c>
      <c r="F4" t="s">
        <v>4</v>
      </c>
    </row>
    <row r="5" spans="4:6" ht="15" customHeight="1">
      <c r="D5" s="25"/>
      <c r="F5" s="66"/>
    </row>
    <row r="6" ht="12" customHeight="1"/>
    <row r="7" ht="15" customHeight="1" thickBot="1">
      <c r="G7" s="126" t="s">
        <v>34</v>
      </c>
    </row>
    <row r="8" spans="1:7" ht="67.5" customHeight="1" thickBot="1" thickTop="1">
      <c r="A8" s="27" t="s">
        <v>27</v>
      </c>
      <c r="B8" s="27" t="s">
        <v>36</v>
      </c>
      <c r="C8" s="27" t="s">
        <v>149</v>
      </c>
      <c r="D8" s="24" t="s">
        <v>156</v>
      </c>
      <c r="E8" s="24" t="s">
        <v>74</v>
      </c>
      <c r="F8" s="24" t="s">
        <v>45</v>
      </c>
      <c r="G8" s="24" t="s">
        <v>59</v>
      </c>
    </row>
    <row r="9" spans="1:12" s="68" customFormat="1" ht="15.75" customHeight="1" thickBot="1" thickTop="1">
      <c r="A9" s="29">
        <v>1</v>
      </c>
      <c r="B9" s="29">
        <v>2</v>
      </c>
      <c r="C9" s="29">
        <v>3</v>
      </c>
      <c r="D9" s="67">
        <v>4</v>
      </c>
      <c r="E9" s="67">
        <v>5</v>
      </c>
      <c r="F9" s="67">
        <v>6</v>
      </c>
      <c r="G9" s="67">
        <v>7</v>
      </c>
      <c r="H9"/>
      <c r="I9"/>
      <c r="J9"/>
      <c r="K9"/>
      <c r="L9"/>
    </row>
    <row r="10" spans="1:8" ht="20.25" customHeight="1" thickBot="1" thickTop="1">
      <c r="A10" s="49"/>
      <c r="B10" s="69"/>
      <c r="C10" s="69"/>
      <c r="D10" s="70" t="s">
        <v>48</v>
      </c>
      <c r="E10" s="71">
        <v>964153707</v>
      </c>
      <c r="F10" s="71">
        <f>F12+F143+F169</f>
        <v>2345260</v>
      </c>
      <c r="G10" s="71">
        <f>F10+E10</f>
        <v>966498967</v>
      </c>
      <c r="H10" s="55"/>
    </row>
    <row r="11" spans="1:7" ht="18" customHeight="1">
      <c r="A11" s="61"/>
      <c r="B11" s="61"/>
      <c r="C11" s="61"/>
      <c r="D11" s="61" t="s">
        <v>30</v>
      </c>
      <c r="E11" s="72"/>
      <c r="F11" s="72"/>
      <c r="G11" s="72"/>
    </row>
    <row r="12" spans="1:8" ht="18.75" customHeight="1" thickBot="1">
      <c r="A12" s="48"/>
      <c r="B12" s="48"/>
      <c r="C12" s="48"/>
      <c r="D12" s="73" t="s">
        <v>60</v>
      </c>
      <c r="E12" s="74">
        <v>861064318</v>
      </c>
      <c r="F12" s="74">
        <f>F13+F19+F22+F30+F34+F116+F129+F134+F100+F96</f>
        <v>2243800</v>
      </c>
      <c r="G12" s="74">
        <f aca="true" t="shared" si="0" ref="G12:G21">F12+E12</f>
        <v>863308118</v>
      </c>
      <c r="H12" s="55"/>
    </row>
    <row r="13" spans="1:7" ht="18.75" customHeight="1" hidden="1" thickTop="1">
      <c r="A13" s="38">
        <v>600</v>
      </c>
      <c r="B13" s="38"/>
      <c r="C13" s="31"/>
      <c r="D13" s="38" t="s">
        <v>64</v>
      </c>
      <c r="E13" s="75"/>
      <c r="F13" s="75">
        <f>F16+F14</f>
        <v>0</v>
      </c>
      <c r="G13" s="75">
        <f t="shared" si="0"/>
        <v>0</v>
      </c>
    </row>
    <row r="14" spans="1:8" ht="19.5" customHeight="1" hidden="1">
      <c r="A14" s="41"/>
      <c r="B14" s="33">
        <v>60004</v>
      </c>
      <c r="C14" s="33"/>
      <c r="D14" s="33" t="s">
        <v>80</v>
      </c>
      <c r="E14" s="82"/>
      <c r="F14" s="82">
        <f>F15</f>
        <v>0</v>
      </c>
      <c r="G14" s="82">
        <f t="shared" si="0"/>
        <v>0</v>
      </c>
      <c r="H14" s="55"/>
    </row>
    <row r="15" spans="1:8" ht="18" customHeight="1" hidden="1">
      <c r="A15" s="32"/>
      <c r="B15" s="36"/>
      <c r="C15" s="77"/>
      <c r="D15" s="36" t="s">
        <v>68</v>
      </c>
      <c r="E15" s="78"/>
      <c r="F15" s="78"/>
      <c r="G15" s="78">
        <f t="shared" si="0"/>
        <v>0</v>
      </c>
      <c r="H15" s="55"/>
    </row>
    <row r="16" spans="1:8" ht="19.5" customHeight="1" hidden="1">
      <c r="A16" s="32"/>
      <c r="B16" s="33">
        <v>60015</v>
      </c>
      <c r="C16" s="33"/>
      <c r="D16" s="33" t="s">
        <v>65</v>
      </c>
      <c r="E16" s="82"/>
      <c r="F16" s="82">
        <f>F18+F17</f>
        <v>0</v>
      </c>
      <c r="G16" s="82">
        <f t="shared" si="0"/>
        <v>0</v>
      </c>
      <c r="H16" s="55"/>
    </row>
    <row r="17" spans="1:8" ht="18" customHeight="1" hidden="1">
      <c r="A17" s="32"/>
      <c r="B17" s="133"/>
      <c r="C17" s="77"/>
      <c r="D17" s="30" t="s">
        <v>110</v>
      </c>
      <c r="E17" s="141"/>
      <c r="F17" s="141"/>
      <c r="G17" s="141">
        <f>F17+E17</f>
        <v>0</v>
      </c>
      <c r="H17" s="55"/>
    </row>
    <row r="18" spans="1:8" ht="18" customHeight="1" hidden="1">
      <c r="A18" s="40"/>
      <c r="B18" s="36"/>
      <c r="C18" s="77"/>
      <c r="D18" s="142" t="s">
        <v>68</v>
      </c>
      <c r="E18" s="143"/>
      <c r="F18" s="143"/>
      <c r="G18" s="143">
        <f t="shared" si="0"/>
        <v>0</v>
      </c>
      <c r="H18" s="55"/>
    </row>
    <row r="19" spans="1:7" ht="18.75" customHeight="1" thickTop="1">
      <c r="A19" s="38">
        <v>710</v>
      </c>
      <c r="B19" s="20"/>
      <c r="C19" s="91"/>
      <c r="D19" s="39" t="s">
        <v>75</v>
      </c>
      <c r="E19" s="75">
        <v>2865900</v>
      </c>
      <c r="F19" s="75">
        <f>F20</f>
        <v>-100000</v>
      </c>
      <c r="G19" s="75">
        <f t="shared" si="0"/>
        <v>2765900</v>
      </c>
    </row>
    <row r="20" spans="1:8" ht="19.5" customHeight="1">
      <c r="A20" s="41"/>
      <c r="B20" s="53">
        <v>71035</v>
      </c>
      <c r="C20" s="53"/>
      <c r="D20" s="44" t="s">
        <v>81</v>
      </c>
      <c r="E20" s="82">
        <v>1954400</v>
      </c>
      <c r="F20" s="82">
        <f>F21</f>
        <v>-100000</v>
      </c>
      <c r="G20" s="82">
        <f t="shared" si="0"/>
        <v>1854400</v>
      </c>
      <c r="H20" s="55"/>
    </row>
    <row r="21" spans="1:8" ht="18.75" customHeight="1">
      <c r="A21" s="32"/>
      <c r="B21" s="133"/>
      <c r="C21" s="133"/>
      <c r="D21" s="327" t="s">
        <v>1</v>
      </c>
      <c r="E21" s="128">
        <v>776000</v>
      </c>
      <c r="F21" s="128">
        <v>-100000</v>
      </c>
      <c r="G21" s="128">
        <f t="shared" si="0"/>
        <v>676000</v>
      </c>
      <c r="H21" s="55"/>
    </row>
    <row r="22" spans="1:8" ht="18" customHeight="1" hidden="1">
      <c r="A22" s="90">
        <v>754</v>
      </c>
      <c r="B22" s="186"/>
      <c r="C22" s="186"/>
      <c r="D22" s="236" t="s">
        <v>83</v>
      </c>
      <c r="E22" s="402"/>
      <c r="F22" s="402">
        <f>F23</f>
        <v>0</v>
      </c>
      <c r="G22" s="237">
        <f>F22+E22</f>
        <v>0</v>
      </c>
      <c r="H22" s="55"/>
    </row>
    <row r="23" spans="1:8" ht="18" customHeight="1" hidden="1">
      <c r="A23" s="54"/>
      <c r="B23" s="89">
        <v>75411</v>
      </c>
      <c r="C23" s="89"/>
      <c r="D23" s="246" t="s">
        <v>84</v>
      </c>
      <c r="E23" s="403"/>
      <c r="F23" s="403">
        <f>F24+F25</f>
        <v>0</v>
      </c>
      <c r="G23" s="403">
        <f>F23+E23</f>
        <v>0</v>
      </c>
      <c r="H23" s="55"/>
    </row>
    <row r="24" spans="1:8" ht="18" customHeight="1" hidden="1">
      <c r="A24" s="54"/>
      <c r="B24" s="89"/>
      <c r="C24" s="89"/>
      <c r="D24" s="404" t="s">
        <v>85</v>
      </c>
      <c r="E24" s="405"/>
      <c r="F24" s="405"/>
      <c r="G24" s="405">
        <f>F24+E24</f>
        <v>0</v>
      </c>
      <c r="H24" s="55"/>
    </row>
    <row r="25" spans="1:8" ht="51.75" customHeight="1" hidden="1">
      <c r="A25" s="54"/>
      <c r="B25" s="89"/>
      <c r="C25" s="89"/>
      <c r="D25" s="404" t="s">
        <v>86</v>
      </c>
      <c r="E25" s="405"/>
      <c r="F25" s="405"/>
      <c r="G25" s="405">
        <f>F25+E25</f>
        <v>0</v>
      </c>
      <c r="H25" s="55"/>
    </row>
    <row r="26" spans="1:8" s="125" customFormat="1" ht="18.75" customHeight="1" hidden="1">
      <c r="A26" s="127"/>
      <c r="B26" s="401">
        <v>75495</v>
      </c>
      <c r="C26" s="401"/>
      <c r="D26" s="406" t="s">
        <v>32</v>
      </c>
      <c r="E26" s="403"/>
      <c r="F26" s="403"/>
      <c r="G26" s="403">
        <f>E26+F26</f>
        <v>0</v>
      </c>
      <c r="H26" s="124"/>
    </row>
    <row r="27" spans="1:8" ht="19.5" customHeight="1" hidden="1">
      <c r="A27" s="54"/>
      <c r="B27" s="89"/>
      <c r="C27" s="89"/>
      <c r="D27" s="404" t="s">
        <v>93</v>
      </c>
      <c r="E27" s="405"/>
      <c r="F27" s="405"/>
      <c r="G27" s="405">
        <f>E27+F27</f>
        <v>0</v>
      </c>
      <c r="H27" s="55"/>
    </row>
    <row r="28" spans="1:8" ht="27" customHeight="1" hidden="1">
      <c r="A28" s="50"/>
      <c r="B28" s="89"/>
      <c r="C28" s="89"/>
      <c r="D28" s="404" t="s">
        <v>94</v>
      </c>
      <c r="E28" s="405"/>
      <c r="F28" s="405"/>
      <c r="G28" s="405">
        <f>E28+F28</f>
        <v>0</v>
      </c>
      <c r="H28" s="55"/>
    </row>
    <row r="29" spans="1:8" ht="18.75" customHeight="1">
      <c r="A29" s="50"/>
      <c r="B29" s="51"/>
      <c r="C29" s="156">
        <v>6050</v>
      </c>
      <c r="D29" s="215" t="s">
        <v>167</v>
      </c>
      <c r="E29" s="181">
        <v>776000</v>
      </c>
      <c r="F29" s="181">
        <v>-100000</v>
      </c>
      <c r="G29" s="181">
        <f>E29+F29</f>
        <v>676000</v>
      </c>
      <c r="H29" s="55"/>
    </row>
    <row r="30" spans="1:7" ht="18.75" customHeight="1">
      <c r="A30" s="31">
        <v>758</v>
      </c>
      <c r="B30" s="91"/>
      <c r="C30" s="91"/>
      <c r="D30" s="92" t="s">
        <v>51</v>
      </c>
      <c r="E30" s="95">
        <v>5231260</v>
      </c>
      <c r="F30" s="95">
        <f>F31</f>
        <v>36637</v>
      </c>
      <c r="G30" s="95">
        <f>F30+E30</f>
        <v>5267897</v>
      </c>
    </row>
    <row r="31" spans="1:8" ht="18" customHeight="1">
      <c r="A31" s="41"/>
      <c r="B31" s="53">
        <v>75818</v>
      </c>
      <c r="C31" s="53"/>
      <c r="D31" s="44" t="s">
        <v>95</v>
      </c>
      <c r="E31" s="82">
        <v>2014830</v>
      </c>
      <c r="F31" s="82">
        <f>F32</f>
        <v>36637</v>
      </c>
      <c r="G31" s="82">
        <f>F31+E31</f>
        <v>2051467</v>
      </c>
      <c r="H31" s="55"/>
    </row>
    <row r="32" spans="1:8" ht="27.75" customHeight="1">
      <c r="A32" s="32"/>
      <c r="B32" s="30"/>
      <c r="C32" s="30"/>
      <c r="D32" s="168" t="s">
        <v>99</v>
      </c>
      <c r="E32" s="162">
        <v>1573023</v>
      </c>
      <c r="F32" s="162">
        <v>36637</v>
      </c>
      <c r="G32" s="162">
        <f>F32+E32</f>
        <v>1609660</v>
      </c>
      <c r="H32" s="55"/>
    </row>
    <row r="33" spans="1:8" ht="18.75" customHeight="1">
      <c r="A33" s="50"/>
      <c r="B33" s="51"/>
      <c r="C33" s="156">
        <v>4810</v>
      </c>
      <c r="D33" s="215" t="s">
        <v>2</v>
      </c>
      <c r="E33" s="181">
        <v>37770</v>
      </c>
      <c r="F33" s="181">
        <v>36637</v>
      </c>
      <c r="G33" s="181">
        <f>E33+F33</f>
        <v>74407</v>
      </c>
      <c r="H33" s="55"/>
    </row>
    <row r="34" spans="1:8" ht="21" customHeight="1">
      <c r="A34" s="31">
        <v>801</v>
      </c>
      <c r="B34" s="99"/>
      <c r="C34" s="99"/>
      <c r="D34" s="31" t="s">
        <v>38</v>
      </c>
      <c r="E34" s="95">
        <v>354045289</v>
      </c>
      <c r="F34" s="95">
        <f>F35+F52+F62+F75+F78+F88+F94+F49+F41+F91</f>
        <v>2213631</v>
      </c>
      <c r="G34" s="95">
        <f>F34+E34</f>
        <v>356258920</v>
      </c>
      <c r="H34" s="55"/>
    </row>
    <row r="35" spans="1:8" ht="21" customHeight="1">
      <c r="A35" s="41"/>
      <c r="B35" s="40">
        <v>80101</v>
      </c>
      <c r="C35" s="40"/>
      <c r="D35" s="40" t="s">
        <v>39</v>
      </c>
      <c r="E35" s="76">
        <v>99007280</v>
      </c>
      <c r="F35" s="76">
        <f>F40+F36+F38</f>
        <v>484444</v>
      </c>
      <c r="G35" s="76">
        <f>F35+E35</f>
        <v>99491724</v>
      </c>
      <c r="H35" s="55"/>
    </row>
    <row r="36" spans="1:8" ht="21" customHeight="1">
      <c r="A36" s="32"/>
      <c r="B36" s="30"/>
      <c r="C36" s="30"/>
      <c r="D36" s="30" t="s">
        <v>101</v>
      </c>
      <c r="E36" s="141">
        <v>57777894</v>
      </c>
      <c r="F36" s="141">
        <f>350000+29000</f>
        <v>379000</v>
      </c>
      <c r="G36" s="141">
        <f>F36+E36</f>
        <v>58156894</v>
      </c>
      <c r="H36" s="55"/>
    </row>
    <row r="37" spans="1:8" ht="18.75" customHeight="1">
      <c r="A37" s="54"/>
      <c r="B37" s="89"/>
      <c r="C37" s="156">
        <v>4010</v>
      </c>
      <c r="D37" s="215" t="s">
        <v>171</v>
      </c>
      <c r="E37" s="181">
        <v>53596266</v>
      </c>
      <c r="F37" s="181">
        <v>379000</v>
      </c>
      <c r="G37" s="181">
        <f>E37+F37</f>
        <v>53975266</v>
      </c>
      <c r="H37" s="55"/>
    </row>
    <row r="38" spans="1:8" ht="21" customHeight="1">
      <c r="A38" s="32"/>
      <c r="B38" s="30"/>
      <c r="C38" s="30"/>
      <c r="D38" s="161" t="s">
        <v>112</v>
      </c>
      <c r="E38" s="162">
        <v>1059462</v>
      </c>
      <c r="F38" s="162">
        <v>102325</v>
      </c>
      <c r="G38" s="162">
        <f>F38+E38</f>
        <v>1161787</v>
      </c>
      <c r="H38" s="55"/>
    </row>
    <row r="39" spans="1:8" s="93" customFormat="1" ht="27" customHeight="1">
      <c r="A39" s="32"/>
      <c r="B39" s="130"/>
      <c r="C39" s="192">
        <v>2540</v>
      </c>
      <c r="D39" s="283" t="s">
        <v>172</v>
      </c>
      <c r="E39" s="284">
        <v>1059462</v>
      </c>
      <c r="F39" s="284">
        <v>102325</v>
      </c>
      <c r="G39" s="284">
        <f>E39+F39</f>
        <v>1161787</v>
      </c>
      <c r="H39" s="407"/>
    </row>
    <row r="40" spans="1:8" ht="21" customHeight="1">
      <c r="A40" s="32"/>
      <c r="B40" s="30"/>
      <c r="C40" s="30"/>
      <c r="D40" s="182" t="s">
        <v>142</v>
      </c>
      <c r="E40" s="128">
        <v>27873</v>
      </c>
      <c r="F40" s="128">
        <v>3119</v>
      </c>
      <c r="G40" s="128">
        <f>F40+E40</f>
        <v>30992</v>
      </c>
      <c r="H40" s="55"/>
    </row>
    <row r="41" spans="1:8" ht="19.5" customHeight="1" hidden="1">
      <c r="A41" s="32"/>
      <c r="B41" s="32">
        <v>80102</v>
      </c>
      <c r="C41" s="32"/>
      <c r="D41" s="239" t="s">
        <v>129</v>
      </c>
      <c r="E41" s="408"/>
      <c r="F41" s="408">
        <f>F42+F43</f>
        <v>0</v>
      </c>
      <c r="G41" s="408">
        <f>F41+E41</f>
        <v>0</v>
      </c>
      <c r="H41" s="55"/>
    </row>
    <row r="42" spans="1:8" ht="18" customHeight="1" hidden="1">
      <c r="A42" s="32"/>
      <c r="B42" s="30"/>
      <c r="C42" s="30"/>
      <c r="D42" s="163" t="s">
        <v>101</v>
      </c>
      <c r="E42" s="164"/>
      <c r="F42" s="164"/>
      <c r="G42" s="164">
        <f>F42+E42</f>
        <v>0</v>
      </c>
      <c r="H42" s="55"/>
    </row>
    <row r="43" spans="1:8" ht="18" customHeight="1" hidden="1">
      <c r="A43" s="32"/>
      <c r="B43" s="30"/>
      <c r="C43" s="30"/>
      <c r="D43" s="163" t="s">
        <v>66</v>
      </c>
      <c r="E43" s="164"/>
      <c r="F43" s="164"/>
      <c r="G43" s="164">
        <f>F43+E43</f>
        <v>0</v>
      </c>
      <c r="H43" s="55"/>
    </row>
    <row r="44" spans="1:8" ht="18.75" customHeight="1">
      <c r="A44" s="54"/>
      <c r="B44" s="89"/>
      <c r="C44" s="156">
        <v>4217</v>
      </c>
      <c r="D44" s="215" t="s">
        <v>190</v>
      </c>
      <c r="E44" s="181">
        <v>1673</v>
      </c>
      <c r="F44" s="181">
        <v>100</v>
      </c>
      <c r="G44" s="181">
        <f>E44+F44</f>
        <v>1773</v>
      </c>
      <c r="H44" s="55"/>
    </row>
    <row r="45" spans="1:8" ht="18.75" customHeight="1">
      <c r="A45" s="50"/>
      <c r="B45" s="51"/>
      <c r="C45" s="156">
        <v>4307</v>
      </c>
      <c r="D45" s="215" t="s">
        <v>185</v>
      </c>
      <c r="E45" s="181">
        <v>5130</v>
      </c>
      <c r="F45" s="181">
        <v>60</v>
      </c>
      <c r="G45" s="181">
        <f>E45+F45</f>
        <v>5190</v>
      </c>
      <c r="H45" s="55"/>
    </row>
    <row r="46" spans="1:8" ht="18" customHeight="1">
      <c r="A46" s="22"/>
      <c r="B46" s="421"/>
      <c r="C46" s="422">
        <v>4417</v>
      </c>
      <c r="D46" s="423" t="s">
        <v>191</v>
      </c>
      <c r="E46" s="424">
        <v>35</v>
      </c>
      <c r="F46" s="424">
        <v>21</v>
      </c>
      <c r="G46" s="424">
        <f>E46+F46</f>
        <v>56</v>
      </c>
      <c r="H46" s="55"/>
    </row>
    <row r="47" spans="1:8" ht="18" customHeight="1">
      <c r="A47" s="54"/>
      <c r="B47" s="89"/>
      <c r="C47" s="156">
        <v>4427</v>
      </c>
      <c r="D47" s="215" t="s">
        <v>189</v>
      </c>
      <c r="E47" s="181">
        <v>19835</v>
      </c>
      <c r="F47" s="181">
        <v>2909</v>
      </c>
      <c r="G47" s="181">
        <f>E47+F47</f>
        <v>22744</v>
      </c>
      <c r="H47" s="55"/>
    </row>
    <row r="48" spans="1:8" ht="18" customHeight="1">
      <c r="A48" s="54"/>
      <c r="B48" s="89"/>
      <c r="C48" s="156">
        <v>4437</v>
      </c>
      <c r="D48" s="215" t="s">
        <v>192</v>
      </c>
      <c r="E48" s="181"/>
      <c r="F48" s="181">
        <v>29</v>
      </c>
      <c r="G48" s="181">
        <f>E48+F48</f>
        <v>29</v>
      </c>
      <c r="H48" s="55"/>
    </row>
    <row r="49" spans="1:8" ht="18" customHeight="1">
      <c r="A49" s="32"/>
      <c r="B49" s="33">
        <v>80104</v>
      </c>
      <c r="C49" s="33"/>
      <c r="D49" s="33" t="s">
        <v>119</v>
      </c>
      <c r="E49" s="82">
        <v>50839066</v>
      </c>
      <c r="F49" s="82">
        <f>F50</f>
        <v>150000</v>
      </c>
      <c r="G49" s="82">
        <f>F49+E49</f>
        <v>50989066</v>
      </c>
      <c r="H49" s="55"/>
    </row>
    <row r="50" spans="1:8" ht="18" customHeight="1">
      <c r="A50" s="32"/>
      <c r="B50" s="133"/>
      <c r="C50" s="133"/>
      <c r="D50" s="133" t="s">
        <v>120</v>
      </c>
      <c r="E50" s="141">
        <v>4639543</v>
      </c>
      <c r="F50" s="141">
        <v>150000</v>
      </c>
      <c r="G50" s="141">
        <f>F50+E50</f>
        <v>4789543</v>
      </c>
      <c r="H50" s="55"/>
    </row>
    <row r="51" spans="1:8" s="93" customFormat="1" ht="27" customHeight="1">
      <c r="A51" s="32"/>
      <c r="B51" s="130"/>
      <c r="C51" s="192">
        <v>2540</v>
      </c>
      <c r="D51" s="283" t="s">
        <v>172</v>
      </c>
      <c r="E51" s="284">
        <v>3005341</v>
      </c>
      <c r="F51" s="284">
        <v>150000</v>
      </c>
      <c r="G51" s="284">
        <f>E51+F51</f>
        <v>3155341</v>
      </c>
      <c r="H51" s="407"/>
    </row>
    <row r="52" spans="1:8" ht="18" customHeight="1">
      <c r="A52" s="32"/>
      <c r="B52" s="33">
        <v>80110</v>
      </c>
      <c r="C52" s="40"/>
      <c r="D52" s="40" t="s">
        <v>40</v>
      </c>
      <c r="E52" s="76">
        <v>55978136</v>
      </c>
      <c r="F52" s="76">
        <f>F53+F57+F55</f>
        <v>406551</v>
      </c>
      <c r="G52" s="76">
        <f>F52+E52</f>
        <v>56384687</v>
      </c>
      <c r="H52" s="55"/>
    </row>
    <row r="53" spans="1:8" ht="18" customHeight="1">
      <c r="A53" s="32"/>
      <c r="B53" s="30"/>
      <c r="C53" s="30"/>
      <c r="D53" s="30" t="s">
        <v>101</v>
      </c>
      <c r="E53" s="141">
        <v>35658035</v>
      </c>
      <c r="F53" s="141">
        <v>200000</v>
      </c>
      <c r="G53" s="141">
        <f>F53+E53</f>
        <v>35858035</v>
      </c>
      <c r="H53" s="55"/>
    </row>
    <row r="54" spans="1:8" ht="18" customHeight="1">
      <c r="A54" s="54"/>
      <c r="B54" s="89"/>
      <c r="C54" s="156">
        <v>4010</v>
      </c>
      <c r="D54" s="215" t="s">
        <v>171</v>
      </c>
      <c r="E54" s="181">
        <v>33147351</v>
      </c>
      <c r="F54" s="181">
        <v>200000</v>
      </c>
      <c r="G54" s="181">
        <f>E54+F54</f>
        <v>33347351</v>
      </c>
      <c r="H54" s="55"/>
    </row>
    <row r="55" spans="1:8" ht="18" customHeight="1">
      <c r="A55" s="32"/>
      <c r="B55" s="30"/>
      <c r="C55" s="30"/>
      <c r="D55" s="163" t="s">
        <v>121</v>
      </c>
      <c r="E55" s="164">
        <v>3211970</v>
      </c>
      <c r="F55" s="164">
        <f>F56</f>
        <v>183591</v>
      </c>
      <c r="G55" s="164">
        <f>F55+E55</f>
        <v>3395561</v>
      </c>
      <c r="H55" s="55"/>
    </row>
    <row r="56" spans="1:8" s="93" customFormat="1" ht="28.5" customHeight="1">
      <c r="A56" s="32"/>
      <c r="B56" s="130"/>
      <c r="C56" s="192">
        <v>2540</v>
      </c>
      <c r="D56" s="283" t="s">
        <v>172</v>
      </c>
      <c r="E56" s="284">
        <v>2007970</v>
      </c>
      <c r="F56" s="284">
        <v>183591</v>
      </c>
      <c r="G56" s="284">
        <f>E56+F56</f>
        <v>2191561</v>
      </c>
      <c r="H56" s="407"/>
    </row>
    <row r="57" spans="1:8" ht="18" customHeight="1">
      <c r="A57" s="32"/>
      <c r="B57" s="30"/>
      <c r="C57" s="30"/>
      <c r="D57" s="161" t="s">
        <v>142</v>
      </c>
      <c r="E57" s="141">
        <v>14024</v>
      </c>
      <c r="F57" s="141">
        <v>22960</v>
      </c>
      <c r="G57" s="141">
        <f>F57+E57</f>
        <v>36984</v>
      </c>
      <c r="H57" s="55"/>
    </row>
    <row r="58" spans="1:8" ht="18" customHeight="1">
      <c r="A58" s="54"/>
      <c r="B58" s="89"/>
      <c r="C58" s="156">
        <v>4217</v>
      </c>
      <c r="D58" s="215" t="s">
        <v>190</v>
      </c>
      <c r="E58" s="181">
        <v>1078</v>
      </c>
      <c r="F58" s="181">
        <v>2995</v>
      </c>
      <c r="G58" s="181">
        <f>E58+F58</f>
        <v>4073</v>
      </c>
      <c r="H58" s="55"/>
    </row>
    <row r="59" spans="1:8" ht="18" customHeight="1">
      <c r="A59" s="54"/>
      <c r="B59" s="89"/>
      <c r="C59" s="156">
        <v>4307</v>
      </c>
      <c r="D59" s="215" t="s">
        <v>185</v>
      </c>
      <c r="E59" s="181">
        <v>5359</v>
      </c>
      <c r="F59" s="181">
        <v>10820</v>
      </c>
      <c r="G59" s="181">
        <f>E59+F59</f>
        <v>16179</v>
      </c>
      <c r="H59" s="55"/>
    </row>
    <row r="60" spans="1:8" ht="18" customHeight="1">
      <c r="A60" s="54"/>
      <c r="B60" s="89"/>
      <c r="C60" s="156">
        <v>4417</v>
      </c>
      <c r="D60" s="215" t="s">
        <v>191</v>
      </c>
      <c r="E60" s="181"/>
      <c r="F60" s="181">
        <v>150</v>
      </c>
      <c r="G60" s="181">
        <f>E60+F60</f>
        <v>150</v>
      </c>
      <c r="H60" s="55"/>
    </row>
    <row r="61" spans="1:8" ht="18" customHeight="1">
      <c r="A61" s="54"/>
      <c r="B61" s="89"/>
      <c r="C61" s="156">
        <v>4427</v>
      </c>
      <c r="D61" s="215" t="s">
        <v>189</v>
      </c>
      <c r="E61" s="181">
        <v>5774</v>
      </c>
      <c r="F61" s="181">
        <v>8995</v>
      </c>
      <c r="G61" s="181">
        <f>E61+F61</f>
        <v>14769</v>
      </c>
      <c r="H61" s="55"/>
    </row>
    <row r="62" spans="1:8" ht="18" customHeight="1">
      <c r="A62" s="32"/>
      <c r="B62" s="33">
        <v>80120</v>
      </c>
      <c r="C62" s="33"/>
      <c r="D62" s="33" t="s">
        <v>41</v>
      </c>
      <c r="E62" s="82">
        <v>51162319</v>
      </c>
      <c r="F62" s="82">
        <f>F65+F63+F72+F67</f>
        <v>594741</v>
      </c>
      <c r="G62" s="82">
        <f>F62+E62</f>
        <v>51757060</v>
      </c>
      <c r="H62" s="55"/>
    </row>
    <row r="63" spans="1:8" ht="18" customHeight="1">
      <c r="A63" s="32"/>
      <c r="B63" s="30"/>
      <c r="C63" s="30"/>
      <c r="D63" s="30" t="s">
        <v>101</v>
      </c>
      <c r="E63" s="141">
        <v>32563656</v>
      </c>
      <c r="F63" s="141">
        <v>151169</v>
      </c>
      <c r="G63" s="141">
        <f>F63+E63</f>
        <v>32714825</v>
      </c>
      <c r="H63" s="55"/>
    </row>
    <row r="64" spans="1:8" ht="18" customHeight="1">
      <c r="A64" s="54"/>
      <c r="B64" s="89"/>
      <c r="C64" s="156">
        <v>4010</v>
      </c>
      <c r="D64" s="215" t="s">
        <v>171</v>
      </c>
      <c r="E64" s="181">
        <v>30201026</v>
      </c>
      <c r="F64" s="181">
        <v>151169</v>
      </c>
      <c r="G64" s="181">
        <f>E64+F64</f>
        <v>30352195</v>
      </c>
      <c r="H64" s="55"/>
    </row>
    <row r="65" spans="1:8" ht="18" customHeight="1">
      <c r="A65" s="32"/>
      <c r="B65" s="30"/>
      <c r="C65" s="30"/>
      <c r="D65" s="161" t="s">
        <v>113</v>
      </c>
      <c r="E65" s="162">
        <v>4253000</v>
      </c>
      <c r="F65" s="162">
        <f>-950+225540</f>
        <v>224590</v>
      </c>
      <c r="G65" s="162">
        <f>F65+E65</f>
        <v>4477590</v>
      </c>
      <c r="H65" s="55"/>
    </row>
    <row r="66" spans="1:8" s="93" customFormat="1" ht="28.5" customHeight="1">
      <c r="A66" s="32"/>
      <c r="B66" s="130"/>
      <c r="C66" s="192">
        <v>2540</v>
      </c>
      <c r="D66" s="283" t="s">
        <v>172</v>
      </c>
      <c r="E66" s="284">
        <v>2291000</v>
      </c>
      <c r="F66" s="284">
        <v>224590</v>
      </c>
      <c r="G66" s="284">
        <f>E66+F66</f>
        <v>2515590</v>
      </c>
      <c r="H66" s="407"/>
    </row>
    <row r="67" spans="1:8" ht="18" customHeight="1">
      <c r="A67" s="32"/>
      <c r="B67" s="30"/>
      <c r="C67" s="30"/>
      <c r="D67" s="163" t="s">
        <v>142</v>
      </c>
      <c r="E67" s="164">
        <v>5600</v>
      </c>
      <c r="F67" s="164">
        <v>18982</v>
      </c>
      <c r="G67" s="164">
        <f>F67+E67</f>
        <v>24582</v>
      </c>
      <c r="H67" s="55"/>
    </row>
    <row r="68" spans="1:8" ht="18" customHeight="1">
      <c r="A68" s="54"/>
      <c r="B68" s="89"/>
      <c r="C68" s="156">
        <v>4217</v>
      </c>
      <c r="D68" s="215" t="s">
        <v>190</v>
      </c>
      <c r="E68" s="181">
        <v>2330</v>
      </c>
      <c r="F68" s="181">
        <v>1000</v>
      </c>
      <c r="G68" s="181">
        <f>E68+F68</f>
        <v>3330</v>
      </c>
      <c r="H68" s="55"/>
    </row>
    <row r="69" spans="1:8" ht="18" customHeight="1">
      <c r="A69" s="54"/>
      <c r="B69" s="89"/>
      <c r="C69" s="156">
        <v>4307</v>
      </c>
      <c r="D69" s="215" t="s">
        <v>185</v>
      </c>
      <c r="E69" s="181">
        <v>2050</v>
      </c>
      <c r="F69" s="181">
        <v>1000</v>
      </c>
      <c r="G69" s="181">
        <f>E69+F69</f>
        <v>3050</v>
      </c>
      <c r="H69" s="55"/>
    </row>
    <row r="70" spans="1:8" ht="18" customHeight="1">
      <c r="A70" s="54"/>
      <c r="B70" s="89"/>
      <c r="C70" s="156">
        <v>4417</v>
      </c>
      <c r="D70" s="215" t="s">
        <v>191</v>
      </c>
      <c r="E70" s="181"/>
      <c r="F70" s="181">
        <v>900</v>
      </c>
      <c r="G70" s="181">
        <f>E70+F70</f>
        <v>900</v>
      </c>
      <c r="H70" s="55"/>
    </row>
    <row r="71" spans="1:8" ht="18" customHeight="1">
      <c r="A71" s="54"/>
      <c r="B71" s="89"/>
      <c r="C71" s="156">
        <v>4427</v>
      </c>
      <c r="D71" s="215" t="s">
        <v>189</v>
      </c>
      <c r="E71" s="181"/>
      <c r="F71" s="181">
        <v>16082</v>
      </c>
      <c r="G71" s="181">
        <f>E71+F71</f>
        <v>16082</v>
      </c>
      <c r="H71" s="55"/>
    </row>
    <row r="72" spans="1:8" ht="18" customHeight="1">
      <c r="A72" s="32"/>
      <c r="B72" s="30"/>
      <c r="C72" s="133"/>
      <c r="D72" s="133" t="s">
        <v>193</v>
      </c>
      <c r="E72" s="134">
        <v>1922220</v>
      </c>
      <c r="F72" s="134">
        <v>200000</v>
      </c>
      <c r="G72" s="134">
        <f>F72+E72</f>
        <v>2122220</v>
      </c>
      <c r="H72" s="55"/>
    </row>
    <row r="73" spans="1:8" ht="24.75" customHeight="1">
      <c r="A73" s="32"/>
      <c r="B73" s="30"/>
      <c r="C73" s="30"/>
      <c r="D73" s="410" t="s">
        <v>194</v>
      </c>
      <c r="E73" s="212">
        <v>150000</v>
      </c>
      <c r="F73" s="212">
        <v>200000</v>
      </c>
      <c r="G73" s="212">
        <f>E73+F73</f>
        <v>350000</v>
      </c>
      <c r="H73" s="55"/>
    </row>
    <row r="74" spans="1:8" ht="18.75" customHeight="1">
      <c r="A74" s="50"/>
      <c r="B74" s="51"/>
      <c r="C74" s="156">
        <v>6050</v>
      </c>
      <c r="D74" s="250" t="s">
        <v>167</v>
      </c>
      <c r="E74" s="409">
        <v>1922220</v>
      </c>
      <c r="F74" s="409">
        <v>200000</v>
      </c>
      <c r="G74" s="409">
        <f>E74+F74</f>
        <v>2122220</v>
      </c>
      <c r="H74" s="55"/>
    </row>
    <row r="75" spans="1:8" ht="18" customHeight="1">
      <c r="A75" s="41"/>
      <c r="B75" s="33">
        <v>80123</v>
      </c>
      <c r="C75" s="33"/>
      <c r="D75" s="33" t="s">
        <v>87</v>
      </c>
      <c r="E75" s="82">
        <v>8783667</v>
      </c>
      <c r="F75" s="82">
        <f>F76</f>
        <v>-13928</v>
      </c>
      <c r="G75" s="82">
        <f>E75+F75</f>
        <v>8769739</v>
      </c>
      <c r="H75" s="55"/>
    </row>
    <row r="76" spans="1:8" ht="17.25" customHeight="1">
      <c r="A76" s="32"/>
      <c r="B76" s="133"/>
      <c r="C76" s="133"/>
      <c r="D76" s="133" t="s">
        <v>141</v>
      </c>
      <c r="E76" s="141">
        <v>548000</v>
      </c>
      <c r="F76" s="141">
        <v>-13928</v>
      </c>
      <c r="G76" s="141">
        <f>E76+F76</f>
        <v>534072</v>
      </c>
      <c r="H76" s="55"/>
    </row>
    <row r="77" spans="1:8" s="93" customFormat="1" ht="38.25" customHeight="1">
      <c r="A77" s="32"/>
      <c r="B77" s="192"/>
      <c r="C77" s="192">
        <v>2590</v>
      </c>
      <c r="D77" s="283" t="s">
        <v>177</v>
      </c>
      <c r="E77" s="284">
        <v>548000</v>
      </c>
      <c r="F77" s="284">
        <v>-13928</v>
      </c>
      <c r="G77" s="284">
        <f>E77+F77</f>
        <v>534072</v>
      </c>
      <c r="H77" s="407"/>
    </row>
    <row r="78" spans="1:8" ht="16.5" customHeight="1">
      <c r="A78" s="32"/>
      <c r="B78" s="40">
        <v>80130</v>
      </c>
      <c r="C78" s="40"/>
      <c r="D78" s="40" t="s">
        <v>42</v>
      </c>
      <c r="E78" s="76">
        <v>47367237</v>
      </c>
      <c r="F78" s="76">
        <f>F83+F81+F79</f>
        <v>482114</v>
      </c>
      <c r="G78" s="76">
        <f aca="true" t="shared" si="1" ref="G78:G89">F78+E78</f>
        <v>47849351</v>
      </c>
      <c r="H78" s="55"/>
    </row>
    <row r="79" spans="1:8" ht="15.75" customHeight="1">
      <c r="A79" s="32"/>
      <c r="B79" s="30"/>
      <c r="C79" s="30"/>
      <c r="D79" s="182" t="s">
        <v>101</v>
      </c>
      <c r="E79" s="128">
        <v>24549339</v>
      </c>
      <c r="F79" s="128">
        <v>100000</v>
      </c>
      <c r="G79" s="128">
        <f t="shared" si="1"/>
        <v>24649339</v>
      </c>
      <c r="H79" s="55"/>
    </row>
    <row r="80" spans="1:8" ht="15.75" customHeight="1">
      <c r="A80" s="54"/>
      <c r="B80" s="89"/>
      <c r="C80" s="156">
        <v>4010</v>
      </c>
      <c r="D80" s="215" t="s">
        <v>171</v>
      </c>
      <c r="E80" s="181">
        <v>22765849</v>
      </c>
      <c r="F80" s="181">
        <v>100000</v>
      </c>
      <c r="G80" s="181">
        <f>E80+F80</f>
        <v>22865849</v>
      </c>
      <c r="H80" s="55"/>
    </row>
    <row r="81" spans="1:8" ht="16.5" customHeight="1">
      <c r="A81" s="32"/>
      <c r="B81" s="30"/>
      <c r="C81" s="30"/>
      <c r="D81" s="30" t="s">
        <v>114</v>
      </c>
      <c r="E81" s="141">
        <v>5572000</v>
      </c>
      <c r="F81" s="141">
        <f>-286+366989</f>
        <v>366703</v>
      </c>
      <c r="G81" s="141">
        <f t="shared" si="1"/>
        <v>5938703</v>
      </c>
      <c r="H81" s="55"/>
    </row>
    <row r="82" spans="1:8" s="93" customFormat="1" ht="27" customHeight="1">
      <c r="A82" s="32"/>
      <c r="B82" s="130"/>
      <c r="C82" s="192">
        <v>2540</v>
      </c>
      <c r="D82" s="283" t="s">
        <v>172</v>
      </c>
      <c r="E82" s="284">
        <v>3817052</v>
      </c>
      <c r="F82" s="284">
        <v>366703</v>
      </c>
      <c r="G82" s="284">
        <f>E82+F82</f>
        <v>4183755</v>
      </c>
      <c r="H82" s="407"/>
    </row>
    <row r="83" spans="1:8" ht="17.25" customHeight="1">
      <c r="A83" s="32"/>
      <c r="B83" s="30"/>
      <c r="C83" s="30"/>
      <c r="D83" s="161" t="s">
        <v>142</v>
      </c>
      <c r="E83" s="162">
        <v>4380</v>
      </c>
      <c r="F83" s="162">
        <v>15411</v>
      </c>
      <c r="G83" s="162">
        <f t="shared" si="1"/>
        <v>19791</v>
      </c>
      <c r="H83" s="55"/>
    </row>
    <row r="84" spans="1:8" ht="16.5" customHeight="1">
      <c r="A84" s="54"/>
      <c r="B84" s="89"/>
      <c r="C84" s="156">
        <v>4217</v>
      </c>
      <c r="D84" s="215" t="s">
        <v>190</v>
      </c>
      <c r="E84" s="181">
        <v>592</v>
      </c>
      <c r="F84" s="181">
        <v>1000</v>
      </c>
      <c r="G84" s="181">
        <f>E84+F84</f>
        <v>1592</v>
      </c>
      <c r="H84" s="55"/>
    </row>
    <row r="85" spans="1:8" ht="18" customHeight="1">
      <c r="A85" s="54"/>
      <c r="B85" s="89"/>
      <c r="C85" s="156">
        <v>4247</v>
      </c>
      <c r="D85" s="215" t="s">
        <v>312</v>
      </c>
      <c r="E85" s="181">
        <v>100</v>
      </c>
      <c r="F85" s="181">
        <v>2000</v>
      </c>
      <c r="G85" s="181">
        <f>E85+F85</f>
        <v>2100</v>
      </c>
      <c r="H85" s="55"/>
    </row>
    <row r="86" spans="1:8" ht="18" customHeight="1">
      <c r="A86" s="54"/>
      <c r="B86" s="89"/>
      <c r="C86" s="156">
        <v>4307</v>
      </c>
      <c r="D86" s="215" t="s">
        <v>185</v>
      </c>
      <c r="E86" s="181">
        <v>3645</v>
      </c>
      <c r="F86" s="181">
        <v>5525</v>
      </c>
      <c r="G86" s="181">
        <f>E86+F86</f>
        <v>9170</v>
      </c>
      <c r="H86" s="55"/>
    </row>
    <row r="87" spans="1:8" ht="18" customHeight="1">
      <c r="A87" s="54"/>
      <c r="B87" s="89"/>
      <c r="C87" s="156">
        <v>4427</v>
      </c>
      <c r="D87" s="215" t="s">
        <v>189</v>
      </c>
      <c r="E87" s="181">
        <v>43</v>
      </c>
      <c r="F87" s="181">
        <v>6886</v>
      </c>
      <c r="G87" s="181">
        <f>E87+F87</f>
        <v>6929</v>
      </c>
      <c r="H87" s="55"/>
    </row>
    <row r="88" spans="1:8" ht="18" customHeight="1">
      <c r="A88" s="32"/>
      <c r="B88" s="33">
        <v>80134</v>
      </c>
      <c r="C88" s="33"/>
      <c r="D88" s="33" t="s">
        <v>88</v>
      </c>
      <c r="E88" s="76">
        <v>5219540</v>
      </c>
      <c r="F88" s="76">
        <f>F89</f>
        <v>50000</v>
      </c>
      <c r="G88" s="76">
        <f t="shared" si="1"/>
        <v>5269540</v>
      </c>
      <c r="H88" s="55"/>
    </row>
    <row r="89" spans="1:8" ht="16.5" customHeight="1">
      <c r="A89" s="32"/>
      <c r="B89" s="133"/>
      <c r="C89" s="133"/>
      <c r="D89" s="133" t="s">
        <v>101</v>
      </c>
      <c r="E89" s="134">
        <v>3954400</v>
      </c>
      <c r="F89" s="134">
        <v>50000</v>
      </c>
      <c r="G89" s="134">
        <f t="shared" si="1"/>
        <v>4004400</v>
      </c>
      <c r="H89" s="55"/>
    </row>
    <row r="90" spans="1:8" ht="16.5" customHeight="1">
      <c r="A90" s="54"/>
      <c r="B90" s="89"/>
      <c r="C90" s="156">
        <v>4010</v>
      </c>
      <c r="D90" s="215" t="s">
        <v>171</v>
      </c>
      <c r="E90" s="181">
        <v>3692123</v>
      </c>
      <c r="F90" s="181">
        <v>50000</v>
      </c>
      <c r="G90" s="181">
        <f>E90+F90</f>
        <v>3742123</v>
      </c>
      <c r="H90" s="55"/>
    </row>
    <row r="91" spans="1:8" ht="26.25" customHeight="1">
      <c r="A91" s="32"/>
      <c r="B91" s="33">
        <v>80140</v>
      </c>
      <c r="C91" s="40"/>
      <c r="D91" s="105" t="s">
        <v>89</v>
      </c>
      <c r="E91" s="76">
        <v>10808320</v>
      </c>
      <c r="F91" s="76">
        <f>F92</f>
        <v>60000</v>
      </c>
      <c r="G91" s="76">
        <f aca="true" t="shared" si="2" ref="G91:G119">E91+F91</f>
        <v>10868320</v>
      </c>
      <c r="H91" s="55"/>
    </row>
    <row r="92" spans="1:8" ht="15.75" customHeight="1">
      <c r="A92" s="32"/>
      <c r="B92" s="133"/>
      <c r="C92" s="133"/>
      <c r="D92" s="96" t="s">
        <v>101</v>
      </c>
      <c r="E92" s="141">
        <v>8022960</v>
      </c>
      <c r="F92" s="141">
        <v>60000</v>
      </c>
      <c r="G92" s="141">
        <f t="shared" si="2"/>
        <v>8082960</v>
      </c>
      <c r="H92" s="55"/>
    </row>
    <row r="93" spans="1:8" ht="16.5" customHeight="1">
      <c r="A93" s="54"/>
      <c r="B93" s="51"/>
      <c r="C93" s="156">
        <v>4010</v>
      </c>
      <c r="D93" s="215" t="s">
        <v>171</v>
      </c>
      <c r="E93" s="181">
        <v>7379651</v>
      </c>
      <c r="F93" s="181">
        <v>60000</v>
      </c>
      <c r="G93" s="181">
        <f>E93+F93</f>
        <v>7439651</v>
      </c>
      <c r="H93" s="55"/>
    </row>
    <row r="94" spans="1:8" ht="15.75" customHeight="1">
      <c r="A94" s="32"/>
      <c r="B94" s="40">
        <v>80195</v>
      </c>
      <c r="C94" s="40"/>
      <c r="D94" s="105" t="s">
        <v>32</v>
      </c>
      <c r="E94" s="76">
        <v>2717869</v>
      </c>
      <c r="F94" s="76">
        <f>F95</f>
        <v>-291</v>
      </c>
      <c r="G94" s="76">
        <f t="shared" si="2"/>
        <v>2717578</v>
      </c>
      <c r="H94" s="55"/>
    </row>
    <row r="95" spans="1:8" ht="26.25" customHeight="1">
      <c r="A95" s="32"/>
      <c r="B95" s="133"/>
      <c r="C95" s="133"/>
      <c r="D95" s="194" t="s">
        <v>144</v>
      </c>
      <c r="E95" s="195">
        <v>2491401</v>
      </c>
      <c r="F95" s="195">
        <v>-291</v>
      </c>
      <c r="G95" s="195">
        <f t="shared" si="2"/>
        <v>2491110</v>
      </c>
      <c r="H95" s="55"/>
    </row>
    <row r="96" spans="1:8" ht="18" customHeight="1" hidden="1">
      <c r="A96" s="31">
        <v>851</v>
      </c>
      <c r="B96" s="193"/>
      <c r="C96" s="193"/>
      <c r="D96" s="196" t="s">
        <v>130</v>
      </c>
      <c r="E96" s="197"/>
      <c r="F96" s="197">
        <f>F97</f>
        <v>0</v>
      </c>
      <c r="G96" s="197">
        <f t="shared" si="2"/>
        <v>0</v>
      </c>
      <c r="H96" s="55"/>
    </row>
    <row r="97" spans="1:8" ht="18" customHeight="1" hidden="1">
      <c r="A97" s="41"/>
      <c r="B97" s="32">
        <v>85154</v>
      </c>
      <c r="C97" s="32"/>
      <c r="D97" s="198" t="s">
        <v>131</v>
      </c>
      <c r="E97" s="199"/>
      <c r="F97" s="199">
        <f>F98</f>
        <v>0</v>
      </c>
      <c r="G97" s="199">
        <f t="shared" si="2"/>
        <v>0</v>
      </c>
      <c r="H97" s="55"/>
    </row>
    <row r="98" spans="1:8" ht="27" customHeight="1" hidden="1">
      <c r="A98" s="32"/>
      <c r="B98" s="30"/>
      <c r="C98" s="30"/>
      <c r="D98" s="200" t="s">
        <v>132</v>
      </c>
      <c r="E98" s="201"/>
      <c r="F98" s="201"/>
      <c r="G98" s="201">
        <f t="shared" si="2"/>
        <v>0</v>
      </c>
      <c r="H98" s="55"/>
    </row>
    <row r="99" spans="1:8" s="93" customFormat="1" ht="38.25" customHeight="1">
      <c r="A99" s="40"/>
      <c r="B99" s="192"/>
      <c r="C99" s="192">
        <v>2590</v>
      </c>
      <c r="D99" s="283" t="s">
        <v>177</v>
      </c>
      <c r="E99" s="284">
        <v>7500</v>
      </c>
      <c r="F99" s="284">
        <v>-291</v>
      </c>
      <c r="G99" s="284">
        <f>E99+F99</f>
        <v>7209</v>
      </c>
      <c r="H99" s="407"/>
    </row>
    <row r="100" spans="1:8" ht="18" customHeight="1">
      <c r="A100" s="31">
        <v>852</v>
      </c>
      <c r="B100" s="99"/>
      <c r="C100" s="99"/>
      <c r="D100" s="31" t="s">
        <v>43</v>
      </c>
      <c r="E100" s="95">
        <v>100146862</v>
      </c>
      <c r="F100" s="95">
        <f>F103+F105+F101+F107+F109</f>
        <v>0</v>
      </c>
      <c r="G100" s="95">
        <f t="shared" si="2"/>
        <v>100146862</v>
      </c>
      <c r="H100" s="55"/>
    </row>
    <row r="101" spans="1:8" ht="18" customHeight="1" hidden="1">
      <c r="A101" s="41"/>
      <c r="B101" s="40">
        <v>85201</v>
      </c>
      <c r="C101" s="40"/>
      <c r="D101" s="40" t="s">
        <v>105</v>
      </c>
      <c r="E101" s="76"/>
      <c r="F101" s="76">
        <f>F102</f>
        <v>0</v>
      </c>
      <c r="G101" s="76">
        <f t="shared" si="2"/>
        <v>0</v>
      </c>
      <c r="H101" s="55"/>
    </row>
    <row r="102" spans="1:8" ht="18" customHeight="1" hidden="1">
      <c r="A102" s="32"/>
      <c r="B102" s="77"/>
      <c r="C102" s="77"/>
      <c r="D102" s="37" t="s">
        <v>135</v>
      </c>
      <c r="E102" s="78"/>
      <c r="F102" s="78"/>
      <c r="G102" s="78">
        <f t="shared" si="2"/>
        <v>0</v>
      </c>
      <c r="H102" s="55"/>
    </row>
    <row r="103" spans="1:8" ht="18" customHeight="1" hidden="1">
      <c r="A103" s="32"/>
      <c r="B103" s="40">
        <v>85202</v>
      </c>
      <c r="C103" s="40"/>
      <c r="D103" s="40" t="s">
        <v>96</v>
      </c>
      <c r="E103" s="76"/>
      <c r="F103" s="76">
        <f>F104</f>
        <v>0</v>
      </c>
      <c r="G103" s="76">
        <f t="shared" si="2"/>
        <v>0</v>
      </c>
      <c r="H103" s="55"/>
    </row>
    <row r="104" spans="1:8" ht="18" customHeight="1" hidden="1">
      <c r="A104" s="32"/>
      <c r="B104" s="77"/>
      <c r="C104" s="77"/>
      <c r="D104" s="37" t="s">
        <v>68</v>
      </c>
      <c r="E104" s="78"/>
      <c r="F104" s="78"/>
      <c r="G104" s="78">
        <f t="shared" si="2"/>
        <v>0</v>
      </c>
      <c r="H104" s="55"/>
    </row>
    <row r="105" spans="1:8" ht="18" customHeight="1" hidden="1">
      <c r="A105" s="32"/>
      <c r="B105" s="108">
        <v>85219</v>
      </c>
      <c r="C105" s="219"/>
      <c r="D105" s="40" t="s">
        <v>78</v>
      </c>
      <c r="E105" s="76"/>
      <c r="F105" s="76">
        <f>F106</f>
        <v>0</v>
      </c>
      <c r="G105" s="76">
        <f t="shared" si="2"/>
        <v>0</v>
      </c>
      <c r="H105" s="55"/>
    </row>
    <row r="106" spans="1:8" ht="39.75" customHeight="1" hidden="1">
      <c r="A106" s="32"/>
      <c r="B106" s="108"/>
      <c r="C106" s="108"/>
      <c r="D106" s="112" t="s">
        <v>126</v>
      </c>
      <c r="E106" s="78"/>
      <c r="F106" s="78"/>
      <c r="G106" s="78">
        <f t="shared" si="2"/>
        <v>0</v>
      </c>
      <c r="H106" s="55"/>
    </row>
    <row r="107" spans="1:8" ht="18" customHeight="1" hidden="1">
      <c r="A107" s="32"/>
      <c r="B107" s="40">
        <v>85228</v>
      </c>
      <c r="C107" s="40"/>
      <c r="D107" s="40" t="s">
        <v>76</v>
      </c>
      <c r="E107" s="76"/>
      <c r="F107" s="76">
        <f>F108</f>
        <v>0</v>
      </c>
      <c r="G107" s="76">
        <f t="shared" si="2"/>
        <v>0</v>
      </c>
      <c r="H107" s="55"/>
    </row>
    <row r="108" spans="1:8" ht="18" customHeight="1" hidden="1">
      <c r="A108" s="32"/>
      <c r="B108" s="77"/>
      <c r="C108" s="77"/>
      <c r="D108" s="37" t="s">
        <v>77</v>
      </c>
      <c r="E108" s="78"/>
      <c r="F108" s="78"/>
      <c r="G108" s="78">
        <f t="shared" si="2"/>
        <v>0</v>
      </c>
      <c r="H108" s="55"/>
    </row>
    <row r="109" spans="1:8" ht="18" customHeight="1" hidden="1">
      <c r="A109" s="32"/>
      <c r="B109" s="40">
        <v>85232</v>
      </c>
      <c r="C109" s="40"/>
      <c r="D109" s="40" t="s">
        <v>133</v>
      </c>
      <c r="E109" s="76"/>
      <c r="F109" s="76">
        <f>F110</f>
        <v>0</v>
      </c>
      <c r="G109" s="76">
        <f t="shared" si="2"/>
        <v>0</v>
      </c>
      <c r="H109" s="55"/>
    </row>
    <row r="110" spans="1:8" ht="18" customHeight="1" hidden="1">
      <c r="A110" s="32"/>
      <c r="B110" s="77"/>
      <c r="C110" s="77"/>
      <c r="D110" s="37" t="s">
        <v>134</v>
      </c>
      <c r="E110" s="78"/>
      <c r="F110" s="78"/>
      <c r="G110" s="78">
        <f t="shared" si="2"/>
        <v>0</v>
      </c>
      <c r="H110" s="55"/>
    </row>
    <row r="111" spans="1:8" ht="18" customHeight="1">
      <c r="A111" s="32"/>
      <c r="B111" s="40">
        <v>85295</v>
      </c>
      <c r="C111" s="40"/>
      <c r="D111" s="40" t="s">
        <v>32</v>
      </c>
      <c r="E111" s="76">
        <v>4537614</v>
      </c>
      <c r="F111" s="76">
        <f>F114+F112</f>
        <v>0</v>
      </c>
      <c r="G111" s="76">
        <f t="shared" si="2"/>
        <v>4537614</v>
      </c>
      <c r="H111" s="55"/>
    </row>
    <row r="112" spans="1:8" ht="28.5" customHeight="1">
      <c r="A112" s="32"/>
      <c r="B112" s="133"/>
      <c r="C112" s="133"/>
      <c r="D112" s="96" t="s">
        <v>313</v>
      </c>
      <c r="E112" s="141">
        <v>1141000</v>
      </c>
      <c r="F112" s="141">
        <v>13500</v>
      </c>
      <c r="G112" s="141">
        <f t="shared" si="2"/>
        <v>1154500</v>
      </c>
      <c r="H112" s="55"/>
    </row>
    <row r="113" spans="1:8" s="93" customFormat="1" ht="27.75" customHeight="1">
      <c r="A113" s="32"/>
      <c r="B113" s="130"/>
      <c r="C113" s="192">
        <v>2820</v>
      </c>
      <c r="D113" s="283" t="s">
        <v>197</v>
      </c>
      <c r="E113" s="284">
        <v>645650</v>
      </c>
      <c r="F113" s="284">
        <v>13500</v>
      </c>
      <c r="G113" s="284">
        <f>E113+F113</f>
        <v>659150</v>
      </c>
      <c r="H113" s="407"/>
    </row>
    <row r="114" spans="1:8" ht="15.75" customHeight="1">
      <c r="A114" s="32"/>
      <c r="B114" s="30"/>
      <c r="C114" s="30"/>
      <c r="D114" s="339" t="s">
        <v>196</v>
      </c>
      <c r="E114" s="162">
        <v>18000</v>
      </c>
      <c r="F114" s="162">
        <v>-13500</v>
      </c>
      <c r="G114" s="162">
        <f t="shared" si="2"/>
        <v>4500</v>
      </c>
      <c r="H114" s="55"/>
    </row>
    <row r="115" spans="1:8" s="93" customFormat="1" ht="26.25" customHeight="1">
      <c r="A115" s="40"/>
      <c r="B115" s="192"/>
      <c r="C115" s="192">
        <v>2820</v>
      </c>
      <c r="D115" s="283" t="s">
        <v>197</v>
      </c>
      <c r="E115" s="284">
        <v>18000</v>
      </c>
      <c r="F115" s="284">
        <v>-13500</v>
      </c>
      <c r="G115" s="284">
        <f>E115+F115</f>
        <v>4500</v>
      </c>
      <c r="H115" s="407"/>
    </row>
    <row r="116" spans="1:8" ht="17.25" customHeight="1">
      <c r="A116" s="31">
        <v>854</v>
      </c>
      <c r="B116" s="99"/>
      <c r="C116" s="99"/>
      <c r="D116" s="31" t="s">
        <v>103</v>
      </c>
      <c r="E116" s="95">
        <v>43888333</v>
      </c>
      <c r="F116" s="95">
        <f>F119+F117+F121+F123+F126</f>
        <v>-6468</v>
      </c>
      <c r="G116" s="95">
        <f t="shared" si="2"/>
        <v>43881865</v>
      </c>
      <c r="H116" s="55"/>
    </row>
    <row r="117" spans="1:8" ht="18" customHeight="1" hidden="1">
      <c r="A117" s="41"/>
      <c r="B117" s="40">
        <v>85401</v>
      </c>
      <c r="C117" s="40"/>
      <c r="D117" s="60" t="s">
        <v>115</v>
      </c>
      <c r="E117" s="76"/>
      <c r="F117" s="76">
        <f>F118</f>
        <v>0</v>
      </c>
      <c r="G117" s="76">
        <f t="shared" si="2"/>
        <v>0</v>
      </c>
      <c r="H117" s="55"/>
    </row>
    <row r="118" spans="1:8" ht="17.25" customHeight="1" hidden="1">
      <c r="A118" s="32"/>
      <c r="B118" s="77"/>
      <c r="C118" s="77"/>
      <c r="D118" s="45" t="s">
        <v>101</v>
      </c>
      <c r="E118" s="78"/>
      <c r="F118" s="78"/>
      <c r="G118" s="78">
        <f t="shared" si="2"/>
        <v>0</v>
      </c>
      <c r="H118" s="55"/>
    </row>
    <row r="119" spans="1:8" ht="18" customHeight="1">
      <c r="A119" s="32"/>
      <c r="B119" s="40">
        <v>85403</v>
      </c>
      <c r="C119" s="40"/>
      <c r="D119" s="60" t="s">
        <v>106</v>
      </c>
      <c r="E119" s="76">
        <v>10870409</v>
      </c>
      <c r="F119" s="76">
        <f>F120</f>
        <v>-3460</v>
      </c>
      <c r="G119" s="76">
        <f t="shared" si="2"/>
        <v>10866949</v>
      </c>
      <c r="H119" s="55"/>
    </row>
    <row r="120" spans="1:8" ht="25.5" customHeight="1">
      <c r="A120" s="32"/>
      <c r="B120" s="133"/>
      <c r="C120" s="133"/>
      <c r="D120" s="411" t="s">
        <v>118</v>
      </c>
      <c r="E120" s="128">
        <v>559000</v>
      </c>
      <c r="F120" s="128">
        <v>-3460</v>
      </c>
      <c r="G120" s="128">
        <f>F120+E120</f>
        <v>555540</v>
      </c>
      <c r="H120" s="55"/>
    </row>
    <row r="121" spans="1:8" ht="27" customHeight="1" hidden="1">
      <c r="A121" s="32"/>
      <c r="B121" s="32">
        <v>85406</v>
      </c>
      <c r="C121" s="32"/>
      <c r="D121" s="246" t="s">
        <v>116</v>
      </c>
      <c r="E121" s="408"/>
      <c r="F121" s="408">
        <f>F122</f>
        <v>0</v>
      </c>
      <c r="G121" s="408">
        <f aca="true" t="shared" si="3" ref="G121:G126">E121+F121</f>
        <v>0</v>
      </c>
      <c r="H121" s="55"/>
    </row>
    <row r="122" spans="1:8" ht="18" customHeight="1" hidden="1">
      <c r="A122" s="32"/>
      <c r="B122" s="30"/>
      <c r="C122" s="30"/>
      <c r="D122" s="255" t="s">
        <v>101</v>
      </c>
      <c r="E122" s="164"/>
      <c r="F122" s="164"/>
      <c r="G122" s="164">
        <f t="shared" si="3"/>
        <v>0</v>
      </c>
      <c r="H122" s="55"/>
    </row>
    <row r="123" spans="1:8" ht="18.75" customHeight="1" hidden="1">
      <c r="A123" s="32"/>
      <c r="B123" s="32">
        <v>85407</v>
      </c>
      <c r="C123" s="32"/>
      <c r="D123" s="246" t="s">
        <v>127</v>
      </c>
      <c r="E123" s="408"/>
      <c r="F123" s="408">
        <f>F124</f>
        <v>0</v>
      </c>
      <c r="G123" s="408">
        <f t="shared" si="3"/>
        <v>0</v>
      </c>
      <c r="H123" s="55"/>
    </row>
    <row r="124" spans="1:8" ht="19.5" customHeight="1" hidden="1">
      <c r="A124" s="32"/>
      <c r="B124" s="30"/>
      <c r="C124" s="30"/>
      <c r="D124" s="255" t="s">
        <v>101</v>
      </c>
      <c r="E124" s="164"/>
      <c r="F124" s="164"/>
      <c r="G124" s="164">
        <f t="shared" si="3"/>
        <v>0</v>
      </c>
      <c r="H124" s="55"/>
    </row>
    <row r="125" spans="1:8" s="93" customFormat="1" ht="26.25" customHeight="1">
      <c r="A125" s="32"/>
      <c r="B125" s="192"/>
      <c r="C125" s="192">
        <v>2540</v>
      </c>
      <c r="D125" s="283" t="s">
        <v>172</v>
      </c>
      <c r="E125" s="284">
        <v>559000</v>
      </c>
      <c r="F125" s="284">
        <v>-3460</v>
      </c>
      <c r="G125" s="284">
        <f t="shared" si="3"/>
        <v>555540</v>
      </c>
      <c r="H125" s="407"/>
    </row>
    <row r="126" spans="1:8" ht="16.5" customHeight="1">
      <c r="A126" s="32"/>
      <c r="B126" s="33">
        <v>85410</v>
      </c>
      <c r="C126" s="33"/>
      <c r="D126" s="44" t="s">
        <v>117</v>
      </c>
      <c r="E126" s="82">
        <v>7488621</v>
      </c>
      <c r="F126" s="82">
        <f>F127</f>
        <v>-3008</v>
      </c>
      <c r="G126" s="82">
        <f t="shared" si="3"/>
        <v>7485613</v>
      </c>
      <c r="H126" s="55"/>
    </row>
    <row r="127" spans="1:8" ht="15.75" customHeight="1">
      <c r="A127" s="32"/>
      <c r="B127" s="30"/>
      <c r="C127" s="30"/>
      <c r="D127" s="339" t="s">
        <v>122</v>
      </c>
      <c r="E127" s="162">
        <v>686000</v>
      </c>
      <c r="F127" s="162">
        <v>-3008</v>
      </c>
      <c r="G127" s="162">
        <f>F127+E127</f>
        <v>682992</v>
      </c>
      <c r="H127" s="55"/>
    </row>
    <row r="128" spans="1:8" s="93" customFormat="1" ht="27" customHeight="1">
      <c r="A128" s="40"/>
      <c r="B128" s="192"/>
      <c r="C128" s="192">
        <v>2540</v>
      </c>
      <c r="D128" s="283" t="s">
        <v>172</v>
      </c>
      <c r="E128" s="284">
        <v>686000</v>
      </c>
      <c r="F128" s="284">
        <v>-3008</v>
      </c>
      <c r="G128" s="284">
        <f>E128+F128</f>
        <v>682992</v>
      </c>
      <c r="H128" s="407"/>
    </row>
    <row r="129" spans="1:7" ht="18" customHeight="1">
      <c r="A129" s="90">
        <v>900</v>
      </c>
      <c r="B129" s="91"/>
      <c r="C129" s="91"/>
      <c r="D129" s="92" t="s">
        <v>47</v>
      </c>
      <c r="E129" s="95">
        <v>64062445</v>
      </c>
      <c r="F129" s="95">
        <f>F130</f>
        <v>100000</v>
      </c>
      <c r="G129" s="95">
        <f>F129+E129</f>
        <v>64162445</v>
      </c>
    </row>
    <row r="130" spans="1:8" s="115" customFormat="1" ht="18" customHeight="1">
      <c r="A130" s="113"/>
      <c r="B130" s="108">
        <v>90095</v>
      </c>
      <c r="C130" s="219"/>
      <c r="D130" s="40" t="s">
        <v>32</v>
      </c>
      <c r="E130" s="114">
        <v>17819521</v>
      </c>
      <c r="F130" s="114">
        <f>F131</f>
        <v>100000</v>
      </c>
      <c r="G130" s="114">
        <f>E130+F130</f>
        <v>17919521</v>
      </c>
      <c r="H130"/>
    </row>
    <row r="131" spans="1:8" s="115" customFormat="1" ht="18" customHeight="1">
      <c r="A131" s="329"/>
      <c r="B131" s="190"/>
      <c r="C131" s="190"/>
      <c r="D131" s="231" t="s">
        <v>193</v>
      </c>
      <c r="E131" s="412">
        <v>17691000</v>
      </c>
      <c r="F131" s="330">
        <v>100000</v>
      </c>
      <c r="G131" s="412">
        <f>E131+F131</f>
        <v>17791000</v>
      </c>
      <c r="H131"/>
    </row>
    <row r="132" spans="1:8" ht="26.25" customHeight="1">
      <c r="A132" s="32"/>
      <c r="B132" s="30"/>
      <c r="C132" s="30"/>
      <c r="D132" s="410" t="s">
        <v>198</v>
      </c>
      <c r="E132" s="212">
        <v>7333512</v>
      </c>
      <c r="F132" s="212">
        <v>100000</v>
      </c>
      <c r="G132" s="212">
        <f>E132+F132</f>
        <v>7433512</v>
      </c>
      <c r="H132" s="55"/>
    </row>
    <row r="133" spans="1:8" ht="16.5" customHeight="1">
      <c r="A133" s="54"/>
      <c r="B133" s="51"/>
      <c r="C133" s="156">
        <v>6050</v>
      </c>
      <c r="D133" s="250" t="s">
        <v>167</v>
      </c>
      <c r="E133" s="409">
        <v>15641000</v>
      </c>
      <c r="F133" s="409">
        <v>100000</v>
      </c>
      <c r="G133" s="409">
        <f>E133+F133</f>
        <v>15741000</v>
      </c>
      <c r="H133" s="55"/>
    </row>
    <row r="134" spans="1:8" ht="16.5" customHeight="1">
      <c r="A134" s="31">
        <v>926</v>
      </c>
      <c r="B134" s="31"/>
      <c r="C134" s="31"/>
      <c r="D134" s="31" t="s">
        <v>44</v>
      </c>
      <c r="E134" s="95">
        <v>20028114</v>
      </c>
      <c r="F134" s="95">
        <f>F139+F135</f>
        <v>0</v>
      </c>
      <c r="G134" s="95">
        <f>F134+E134</f>
        <v>20028114</v>
      </c>
      <c r="H134" s="55"/>
    </row>
    <row r="135" spans="1:8" ht="16.5" customHeight="1">
      <c r="A135" s="32"/>
      <c r="B135" s="40">
        <v>92604</v>
      </c>
      <c r="C135" s="40"/>
      <c r="D135" s="40" t="s">
        <v>67</v>
      </c>
      <c r="E135" s="76">
        <v>16562114</v>
      </c>
      <c r="F135" s="76">
        <v>0</v>
      </c>
      <c r="G135" s="76">
        <f>F135+E135</f>
        <v>16562114</v>
      </c>
      <c r="H135" s="55"/>
    </row>
    <row r="136" spans="1:8" ht="16.5" customHeight="1">
      <c r="A136" s="32"/>
      <c r="B136" s="133"/>
      <c r="C136" s="133"/>
      <c r="D136" s="133" t="s">
        <v>314</v>
      </c>
      <c r="E136" s="134">
        <v>16562114</v>
      </c>
      <c r="F136" s="134">
        <v>0</v>
      </c>
      <c r="G136" s="134">
        <f>F136+E136</f>
        <v>16562114</v>
      </c>
      <c r="H136" s="55"/>
    </row>
    <row r="137" spans="1:8" s="93" customFormat="1" ht="16.5" customHeight="1">
      <c r="A137" s="32"/>
      <c r="B137" s="130"/>
      <c r="C137" s="192">
        <v>2650</v>
      </c>
      <c r="D137" s="283" t="s">
        <v>187</v>
      </c>
      <c r="E137" s="284">
        <v>2200000</v>
      </c>
      <c r="F137" s="284">
        <v>60000</v>
      </c>
      <c r="G137" s="284">
        <f>E137+F137</f>
        <v>2260000</v>
      </c>
      <c r="H137" s="407"/>
    </row>
    <row r="138" spans="1:8" s="416" customFormat="1" ht="16.5" customHeight="1">
      <c r="A138" s="413"/>
      <c r="B138" s="414"/>
      <c r="C138" s="414"/>
      <c r="D138" s="503" t="s">
        <v>315</v>
      </c>
      <c r="E138" s="504">
        <v>14362114</v>
      </c>
      <c r="F138" s="504">
        <v>-60000</v>
      </c>
      <c r="G138" s="504">
        <f>E138+F138</f>
        <v>14302114</v>
      </c>
      <c r="H138" s="415"/>
    </row>
    <row r="139" spans="1:8" ht="18" customHeight="1" hidden="1">
      <c r="A139" s="32"/>
      <c r="B139" s="32">
        <v>92605</v>
      </c>
      <c r="C139" s="32"/>
      <c r="D139" s="198" t="s">
        <v>79</v>
      </c>
      <c r="E139" s="199"/>
      <c r="F139" s="199">
        <f>F140</f>
        <v>0</v>
      </c>
      <c r="G139" s="199">
        <f>F139+E139</f>
        <v>0</v>
      </c>
      <c r="H139" s="55"/>
    </row>
    <row r="140" spans="1:8" ht="18" customHeight="1" hidden="1">
      <c r="A140" s="32"/>
      <c r="B140" s="30"/>
      <c r="C140" s="30"/>
      <c r="D140" s="464" t="s">
        <v>68</v>
      </c>
      <c r="E140" s="201"/>
      <c r="F140" s="201"/>
      <c r="G140" s="201">
        <f>F140+E140</f>
        <v>0</v>
      </c>
      <c r="H140" s="55"/>
    </row>
    <row r="141" spans="1:8" ht="16.5" customHeight="1">
      <c r="A141" s="32"/>
      <c r="B141" s="30"/>
      <c r="C141" s="30"/>
      <c r="D141" s="480" t="s">
        <v>199</v>
      </c>
      <c r="E141" s="305">
        <v>900000</v>
      </c>
      <c r="F141" s="305">
        <v>-60000</v>
      </c>
      <c r="G141" s="305">
        <f>E141+F141</f>
        <v>840000</v>
      </c>
      <c r="H141" s="55"/>
    </row>
    <row r="142" spans="1:8" ht="38.25" customHeight="1">
      <c r="A142" s="54"/>
      <c r="B142" s="89"/>
      <c r="C142" s="156">
        <v>6210</v>
      </c>
      <c r="D142" s="250" t="s">
        <v>200</v>
      </c>
      <c r="E142" s="409">
        <v>6194052</v>
      </c>
      <c r="F142" s="409">
        <v>-60000</v>
      </c>
      <c r="G142" s="409">
        <f>E142+F142</f>
        <v>6134052</v>
      </c>
      <c r="H142" s="55"/>
    </row>
    <row r="143" spans="1:12" s="80" customFormat="1" ht="27" customHeight="1" thickBot="1">
      <c r="A143" s="51"/>
      <c r="B143" s="97"/>
      <c r="C143" s="314"/>
      <c r="D143" s="171" t="s">
        <v>63</v>
      </c>
      <c r="E143" s="172">
        <v>5983097</v>
      </c>
      <c r="F143" s="172">
        <f>F166+F147+F153+F144</f>
        <v>101460</v>
      </c>
      <c r="G143" s="172">
        <f>F143+E143</f>
        <v>6084557</v>
      </c>
      <c r="H143"/>
      <c r="I143"/>
      <c r="J143"/>
      <c r="K143"/>
      <c r="L143"/>
    </row>
    <row r="144" spans="1:8" s="28" customFormat="1" ht="18" customHeight="1" thickTop="1">
      <c r="A144" s="90">
        <v>801</v>
      </c>
      <c r="B144" s="91"/>
      <c r="C144" s="91"/>
      <c r="D144" s="135" t="s">
        <v>38</v>
      </c>
      <c r="E144" s="119">
        <v>384736</v>
      </c>
      <c r="F144" s="120">
        <f>F145</f>
        <v>29000</v>
      </c>
      <c r="G144" s="120">
        <f>E144+F144</f>
        <v>413736</v>
      </c>
      <c r="H144" s="115"/>
    </row>
    <row r="145" spans="1:8" s="93" customFormat="1" ht="18" customHeight="1">
      <c r="A145" s="136"/>
      <c r="B145" s="137">
        <v>80104</v>
      </c>
      <c r="C145" s="226"/>
      <c r="D145" s="138" t="s">
        <v>119</v>
      </c>
      <c r="E145" s="121">
        <v>384736</v>
      </c>
      <c r="F145" s="121">
        <f>F146</f>
        <v>29000</v>
      </c>
      <c r="G145" s="121">
        <f>E145+F145</f>
        <v>413736</v>
      </c>
      <c r="H145" s="115"/>
    </row>
    <row r="146" spans="1:8" s="93" customFormat="1" ht="15" customHeight="1">
      <c r="A146" s="11"/>
      <c r="B146" s="56"/>
      <c r="C146" s="56"/>
      <c r="D146" s="146" t="s">
        <v>120</v>
      </c>
      <c r="E146" s="147">
        <v>384736</v>
      </c>
      <c r="F146" s="147">
        <v>29000</v>
      </c>
      <c r="G146" s="147">
        <f>E146+F146</f>
        <v>413736</v>
      </c>
      <c r="H146"/>
    </row>
    <row r="147" spans="1:8" s="28" customFormat="1" ht="18" customHeight="1" hidden="1">
      <c r="A147" s="90">
        <v>852</v>
      </c>
      <c r="B147" s="91"/>
      <c r="C147" s="225"/>
      <c r="D147" s="152" t="s">
        <v>43</v>
      </c>
      <c r="E147" s="165"/>
      <c r="F147" s="166">
        <f>F148</f>
        <v>0</v>
      </c>
      <c r="G147" s="166">
        <f aca="true" t="shared" si="4" ref="G147:G168">E147+F147</f>
        <v>0</v>
      </c>
      <c r="H147" s="115"/>
    </row>
    <row r="148" spans="1:8" s="93" customFormat="1" ht="19.5" customHeight="1" hidden="1">
      <c r="A148" s="136"/>
      <c r="B148" s="137">
        <v>85201</v>
      </c>
      <c r="C148" s="226"/>
      <c r="D148" s="138" t="s">
        <v>105</v>
      </c>
      <c r="E148" s="121"/>
      <c r="F148" s="121">
        <f>F149+F151+F150</f>
        <v>0</v>
      </c>
      <c r="G148" s="121">
        <f t="shared" si="4"/>
        <v>0</v>
      </c>
      <c r="H148" s="115"/>
    </row>
    <row r="149" spans="1:8" s="93" customFormat="1" ht="17.25" customHeight="1" hidden="1">
      <c r="A149" s="11"/>
      <c r="B149" s="56"/>
      <c r="C149" s="56"/>
      <c r="D149" s="146" t="s">
        <v>101</v>
      </c>
      <c r="E149" s="147"/>
      <c r="F149" s="147"/>
      <c r="G149" s="147">
        <f t="shared" si="4"/>
        <v>0</v>
      </c>
      <c r="H149"/>
    </row>
    <row r="150" spans="1:8" s="93" customFormat="1" ht="19.5" customHeight="1" hidden="1">
      <c r="A150" s="11"/>
      <c r="B150" s="12"/>
      <c r="C150" s="12"/>
      <c r="D150" s="150" t="s">
        <v>61</v>
      </c>
      <c r="E150" s="151"/>
      <c r="F150" s="151"/>
      <c r="G150" s="151">
        <f t="shared" si="4"/>
        <v>0</v>
      </c>
      <c r="H150"/>
    </row>
    <row r="151" spans="1:8" s="93" customFormat="1" ht="19.5" customHeight="1" hidden="1">
      <c r="A151" s="17"/>
      <c r="B151" s="18"/>
      <c r="C151" s="18"/>
      <c r="D151" s="148" t="s">
        <v>66</v>
      </c>
      <c r="E151" s="149"/>
      <c r="F151" s="149"/>
      <c r="G151" s="149">
        <f t="shared" si="4"/>
        <v>0</v>
      </c>
      <c r="H151"/>
    </row>
    <row r="152" spans="1:8" s="93" customFormat="1" ht="25.5" customHeight="1">
      <c r="A152" s="32"/>
      <c r="B152" s="130"/>
      <c r="C152" s="192">
        <v>2540</v>
      </c>
      <c r="D152" s="283" t="s">
        <v>172</v>
      </c>
      <c r="E152" s="284">
        <v>223646</v>
      </c>
      <c r="F152" s="284">
        <v>29000</v>
      </c>
      <c r="G152" s="284">
        <f>E152+F152</f>
        <v>252646</v>
      </c>
      <c r="H152" s="407"/>
    </row>
    <row r="153" spans="1:8" s="28" customFormat="1" ht="18.75" customHeight="1">
      <c r="A153" s="90">
        <v>854</v>
      </c>
      <c r="B153" s="91"/>
      <c r="C153" s="225"/>
      <c r="D153" s="152" t="s">
        <v>103</v>
      </c>
      <c r="E153" s="165">
        <v>1705051</v>
      </c>
      <c r="F153" s="166">
        <f>F154</f>
        <v>72460</v>
      </c>
      <c r="G153" s="166">
        <f t="shared" si="4"/>
        <v>1777511</v>
      </c>
      <c r="H153" s="115"/>
    </row>
    <row r="154" spans="1:8" s="93" customFormat="1" ht="18.75" customHeight="1">
      <c r="A154" s="136"/>
      <c r="B154" s="137">
        <v>85415</v>
      </c>
      <c r="C154" s="226"/>
      <c r="D154" s="138" t="s">
        <v>104</v>
      </c>
      <c r="E154" s="121">
        <v>1705051</v>
      </c>
      <c r="F154" s="121">
        <f>F155</f>
        <v>72460</v>
      </c>
      <c r="G154" s="121">
        <f t="shared" si="4"/>
        <v>1777511</v>
      </c>
      <c r="H154" s="115"/>
    </row>
    <row r="155" spans="1:8" s="93" customFormat="1" ht="26.25" customHeight="1">
      <c r="A155" s="11"/>
      <c r="B155" s="56"/>
      <c r="C155" s="218"/>
      <c r="D155" s="145" t="s">
        <v>123</v>
      </c>
      <c r="E155" s="147">
        <v>465813</v>
      </c>
      <c r="F155" s="147">
        <f>F156+F157+F158+F159+F160+F161+F162+F163+F164+F165</f>
        <v>72460</v>
      </c>
      <c r="G155" s="147">
        <f t="shared" si="4"/>
        <v>538273</v>
      </c>
      <c r="H155"/>
    </row>
    <row r="156" spans="1:8" ht="25.5" customHeight="1">
      <c r="A156" s="50"/>
      <c r="B156" s="51"/>
      <c r="C156" s="156">
        <v>2548</v>
      </c>
      <c r="D156" s="320" t="s">
        <v>172</v>
      </c>
      <c r="E156" s="181"/>
      <c r="F156" s="181">
        <v>5512</v>
      </c>
      <c r="G156" s="181">
        <f t="shared" si="4"/>
        <v>5512</v>
      </c>
      <c r="H156" s="55"/>
    </row>
    <row r="157" spans="1:8" ht="25.5" customHeight="1">
      <c r="A157" s="22"/>
      <c r="B157" s="421"/>
      <c r="C157" s="422">
        <v>2549</v>
      </c>
      <c r="D157" s="499" t="s">
        <v>172</v>
      </c>
      <c r="E157" s="424"/>
      <c r="F157" s="424">
        <v>2588</v>
      </c>
      <c r="G157" s="424">
        <f t="shared" si="4"/>
        <v>2588</v>
      </c>
      <c r="H157" s="55"/>
    </row>
    <row r="158" spans="1:8" ht="38.25" customHeight="1">
      <c r="A158" s="54"/>
      <c r="B158" s="89"/>
      <c r="C158" s="156">
        <v>2598</v>
      </c>
      <c r="D158" s="250" t="s">
        <v>201</v>
      </c>
      <c r="E158" s="409"/>
      <c r="F158" s="409">
        <v>14882</v>
      </c>
      <c r="G158" s="409">
        <f aca="true" t="shared" si="5" ref="G158:G165">E158+F158</f>
        <v>14882</v>
      </c>
      <c r="H158" s="55"/>
    </row>
    <row r="159" spans="1:8" ht="38.25" customHeight="1">
      <c r="A159" s="54"/>
      <c r="B159" s="89"/>
      <c r="C159" s="156">
        <v>2599</v>
      </c>
      <c r="D159" s="250" t="s">
        <v>201</v>
      </c>
      <c r="E159" s="409"/>
      <c r="F159" s="409">
        <v>6988</v>
      </c>
      <c r="G159" s="409">
        <f t="shared" si="5"/>
        <v>6988</v>
      </c>
      <c r="H159" s="55"/>
    </row>
    <row r="160" spans="1:8" ht="18" customHeight="1">
      <c r="A160" s="54"/>
      <c r="B160" s="89"/>
      <c r="C160" s="156">
        <v>3248</v>
      </c>
      <c r="D160" s="215" t="s">
        <v>183</v>
      </c>
      <c r="E160" s="181">
        <v>290233</v>
      </c>
      <c r="F160" s="181">
        <v>28915</v>
      </c>
      <c r="G160" s="181">
        <f t="shared" si="5"/>
        <v>319148</v>
      </c>
      <c r="H160" s="55"/>
    </row>
    <row r="161" spans="1:8" ht="18" customHeight="1">
      <c r="A161" s="54"/>
      <c r="B161" s="89"/>
      <c r="C161" s="156">
        <v>3249</v>
      </c>
      <c r="D161" s="215" t="s">
        <v>183</v>
      </c>
      <c r="E161" s="181">
        <v>136267</v>
      </c>
      <c r="F161" s="181">
        <v>13575</v>
      </c>
      <c r="G161" s="181">
        <f t="shared" si="5"/>
        <v>149842</v>
      </c>
      <c r="H161" s="55"/>
    </row>
    <row r="162" spans="1:8" ht="18" customHeight="1">
      <c r="A162" s="54"/>
      <c r="B162" s="89"/>
      <c r="C162" s="156">
        <v>4218</v>
      </c>
      <c r="D162" s="215" t="s">
        <v>190</v>
      </c>
      <c r="E162" s="181">
        <v>10373</v>
      </c>
      <c r="F162" s="181">
        <v>1531</v>
      </c>
      <c r="G162" s="181">
        <f t="shared" si="5"/>
        <v>11904</v>
      </c>
      <c r="H162" s="55"/>
    </row>
    <row r="163" spans="1:8" ht="18" customHeight="1">
      <c r="A163" s="54"/>
      <c r="B163" s="89"/>
      <c r="C163" s="156">
        <v>4219</v>
      </c>
      <c r="D163" s="215" t="s">
        <v>190</v>
      </c>
      <c r="E163" s="181">
        <v>4870</v>
      </c>
      <c r="F163" s="181">
        <v>719</v>
      </c>
      <c r="G163" s="181">
        <f t="shared" si="5"/>
        <v>5589</v>
      </c>
      <c r="H163" s="55"/>
    </row>
    <row r="164" spans="1:8" ht="18" customHeight="1">
      <c r="A164" s="54"/>
      <c r="B164" s="89"/>
      <c r="C164" s="156">
        <v>6068</v>
      </c>
      <c r="D164" s="215" t="s">
        <v>186</v>
      </c>
      <c r="E164" s="181">
        <v>6036</v>
      </c>
      <c r="F164" s="181">
        <v>-1531</v>
      </c>
      <c r="G164" s="181">
        <f t="shared" si="5"/>
        <v>4505</v>
      </c>
      <c r="H164" s="55"/>
    </row>
    <row r="165" spans="1:8" ht="18" customHeight="1">
      <c r="A165" s="54"/>
      <c r="B165" s="89"/>
      <c r="C165" s="156">
        <v>6069</v>
      </c>
      <c r="D165" s="215" t="s">
        <v>186</v>
      </c>
      <c r="E165" s="181">
        <v>2834</v>
      </c>
      <c r="F165" s="181">
        <v>-719</v>
      </c>
      <c r="G165" s="181">
        <f t="shared" si="5"/>
        <v>2115</v>
      </c>
      <c r="H165" s="55"/>
    </row>
    <row r="166" spans="1:8" s="28" customFormat="1" ht="18.75" customHeight="1" hidden="1">
      <c r="A166" s="184">
        <v>921</v>
      </c>
      <c r="B166" s="186"/>
      <c r="C166" s="186"/>
      <c r="D166" s="92" t="s">
        <v>62</v>
      </c>
      <c r="E166" s="165"/>
      <c r="F166" s="166">
        <f>F167</f>
        <v>0</v>
      </c>
      <c r="G166" s="166">
        <f t="shared" si="4"/>
        <v>0</v>
      </c>
      <c r="H166" s="115"/>
    </row>
    <row r="167" spans="1:8" s="93" customFormat="1" ht="18.75" customHeight="1" hidden="1">
      <c r="A167" s="136"/>
      <c r="B167" s="187">
        <v>92109</v>
      </c>
      <c r="C167" s="258"/>
      <c r="D167" s="138" t="s">
        <v>90</v>
      </c>
      <c r="E167" s="121"/>
      <c r="F167" s="121">
        <f>F168</f>
        <v>0</v>
      </c>
      <c r="G167" s="121">
        <f t="shared" si="4"/>
        <v>0</v>
      </c>
      <c r="H167" s="115"/>
    </row>
    <row r="168" spans="1:8" s="93" customFormat="1" ht="18.75" customHeight="1" hidden="1">
      <c r="A168" s="11"/>
      <c r="B168" s="12"/>
      <c r="C168" s="227"/>
      <c r="D168" s="139" t="s">
        <v>128</v>
      </c>
      <c r="E168" s="123"/>
      <c r="F168" s="123"/>
      <c r="G168" s="123">
        <f t="shared" si="4"/>
        <v>0</v>
      </c>
      <c r="H168"/>
    </row>
    <row r="169" spans="1:12" s="79" customFormat="1" ht="20.25" customHeight="1" thickBot="1">
      <c r="A169" s="15"/>
      <c r="B169" s="175"/>
      <c r="C169" s="175"/>
      <c r="D169" s="206" t="s">
        <v>139</v>
      </c>
      <c r="E169" s="207">
        <v>97106292</v>
      </c>
      <c r="F169" s="207">
        <f>F171</f>
        <v>0</v>
      </c>
      <c r="G169" s="207">
        <f>F169+E169</f>
        <v>97106292</v>
      </c>
      <c r="H169" s="55"/>
      <c r="I169"/>
      <c r="J169"/>
      <c r="K169"/>
      <c r="L169"/>
    </row>
    <row r="170" spans="1:8" ht="17.25" customHeight="1" thickTop="1">
      <c r="A170" s="203"/>
      <c r="B170" s="203"/>
      <c r="C170" s="203"/>
      <c r="D170" s="208" t="s">
        <v>145</v>
      </c>
      <c r="E170" s="209">
        <v>74375074</v>
      </c>
      <c r="F170" s="209"/>
      <c r="G170" s="209">
        <f>E170+F170</f>
        <v>74375074</v>
      </c>
      <c r="H170" s="55"/>
    </row>
    <row r="171" spans="1:8" ht="27" customHeight="1">
      <c r="A171" s="204"/>
      <c r="B171" s="204"/>
      <c r="C171" s="204"/>
      <c r="D171" s="204" t="s">
        <v>138</v>
      </c>
      <c r="E171" s="205">
        <v>22731218</v>
      </c>
      <c r="F171" s="205">
        <f>F172</f>
        <v>0</v>
      </c>
      <c r="G171" s="205">
        <f aca="true" t="shared" si="6" ref="G171:G177">E171+F171</f>
        <v>22731218</v>
      </c>
      <c r="H171" s="55"/>
    </row>
    <row r="172" spans="1:8" ht="19.5" customHeight="1">
      <c r="A172" s="39">
        <v>852</v>
      </c>
      <c r="B172" s="39"/>
      <c r="C172" s="39"/>
      <c r="D172" s="39" t="s">
        <v>43</v>
      </c>
      <c r="E172" s="43">
        <v>3414590</v>
      </c>
      <c r="F172" s="43">
        <f>F173</f>
        <v>0</v>
      </c>
      <c r="G172" s="43">
        <f t="shared" si="6"/>
        <v>3414590</v>
      </c>
      <c r="H172" s="55"/>
    </row>
    <row r="173" spans="1:8" ht="18" customHeight="1">
      <c r="A173" s="176"/>
      <c r="B173" s="176">
        <v>85203</v>
      </c>
      <c r="C173" s="173"/>
      <c r="D173" s="173" t="s">
        <v>91</v>
      </c>
      <c r="E173" s="177">
        <v>3150590</v>
      </c>
      <c r="F173" s="177">
        <f>F174+F176</f>
        <v>0</v>
      </c>
      <c r="G173" s="177">
        <f t="shared" si="6"/>
        <v>3150590</v>
      </c>
      <c r="H173" s="55"/>
    </row>
    <row r="174" spans="1:8" ht="25.5" customHeight="1">
      <c r="A174" s="174"/>
      <c r="B174" s="179"/>
      <c r="C174" s="174"/>
      <c r="D174" s="174" t="s">
        <v>140</v>
      </c>
      <c r="E174" s="178">
        <v>2213690</v>
      </c>
      <c r="F174" s="178">
        <v>-10000</v>
      </c>
      <c r="G174" s="178">
        <f t="shared" si="6"/>
        <v>2203690</v>
      </c>
      <c r="H174" s="55"/>
    </row>
    <row r="175" spans="1:8" s="93" customFormat="1" ht="26.25" customHeight="1">
      <c r="A175" s="32"/>
      <c r="B175" s="130"/>
      <c r="C175" s="192">
        <v>2820</v>
      </c>
      <c r="D175" s="283" t="s">
        <v>197</v>
      </c>
      <c r="E175" s="284">
        <v>2213690</v>
      </c>
      <c r="F175" s="284">
        <v>-10000</v>
      </c>
      <c r="G175" s="284">
        <f>E175+F175</f>
        <v>2203690</v>
      </c>
      <c r="H175" s="407"/>
    </row>
    <row r="176" spans="1:15" ht="21" customHeight="1">
      <c r="A176" s="174"/>
      <c r="B176" s="174"/>
      <c r="C176" s="179"/>
      <c r="D176" s="179" t="s">
        <v>146</v>
      </c>
      <c r="E176" s="425">
        <v>180000</v>
      </c>
      <c r="F176" s="425">
        <f>F177+F179+F181</f>
        <v>10000</v>
      </c>
      <c r="G176" s="425">
        <f t="shared" si="6"/>
        <v>190000</v>
      </c>
      <c r="H176" s="55"/>
      <c r="I176" s="55"/>
      <c r="J176" s="55"/>
      <c r="K176" s="55"/>
      <c r="L176" s="55"/>
      <c r="M176" s="55"/>
      <c r="N176" s="55"/>
      <c r="O176" s="55"/>
    </row>
    <row r="177" spans="1:8" s="155" customFormat="1" ht="18.75" customHeight="1">
      <c r="A177" s="170"/>
      <c r="B177" s="169"/>
      <c r="C177" s="257"/>
      <c r="D177" s="419" t="s">
        <v>101</v>
      </c>
      <c r="E177" s="420">
        <v>85000</v>
      </c>
      <c r="F177" s="420">
        <v>4000</v>
      </c>
      <c r="G177" s="420">
        <f t="shared" si="6"/>
        <v>89000</v>
      </c>
      <c r="H177" s="131"/>
    </row>
    <row r="178" spans="1:8" ht="18.75" customHeight="1">
      <c r="A178" s="54"/>
      <c r="B178" s="89"/>
      <c r="C178" s="156">
        <v>4010</v>
      </c>
      <c r="D178" s="215" t="s">
        <v>171</v>
      </c>
      <c r="E178" s="181">
        <v>52700</v>
      </c>
      <c r="F178" s="181">
        <v>4000</v>
      </c>
      <c r="G178" s="181">
        <f aca="true" t="shared" si="7" ref="G178:G183">E178+F178</f>
        <v>56700</v>
      </c>
      <c r="H178" s="55"/>
    </row>
    <row r="179" spans="1:8" s="155" customFormat="1" ht="18.75" customHeight="1">
      <c r="A179" s="170"/>
      <c r="B179" s="169"/>
      <c r="C179" s="257"/>
      <c r="D179" s="210" t="s">
        <v>61</v>
      </c>
      <c r="E179" s="211">
        <v>83500</v>
      </c>
      <c r="F179" s="211">
        <v>4500</v>
      </c>
      <c r="G179" s="211">
        <f t="shared" si="7"/>
        <v>88000</v>
      </c>
      <c r="H179" s="131"/>
    </row>
    <row r="180" spans="1:8" ht="18.75" customHeight="1">
      <c r="A180" s="54"/>
      <c r="B180" s="89"/>
      <c r="C180" s="156">
        <v>4220</v>
      </c>
      <c r="D180" s="215" t="s">
        <v>188</v>
      </c>
      <c r="E180" s="181">
        <v>36964</v>
      </c>
      <c r="F180" s="181">
        <v>4500</v>
      </c>
      <c r="G180" s="181">
        <f t="shared" si="7"/>
        <v>41464</v>
      </c>
      <c r="H180" s="55"/>
    </row>
    <row r="181" spans="1:8" s="155" customFormat="1" ht="18.75" customHeight="1">
      <c r="A181" s="170"/>
      <c r="B181" s="169"/>
      <c r="C181" s="257"/>
      <c r="D181" s="417" t="s">
        <v>66</v>
      </c>
      <c r="E181" s="418">
        <v>11500</v>
      </c>
      <c r="F181" s="418">
        <v>1500</v>
      </c>
      <c r="G181" s="418">
        <f t="shared" si="7"/>
        <v>13000</v>
      </c>
      <c r="H181" s="131"/>
    </row>
    <row r="182" spans="1:8" ht="18.75" customHeight="1">
      <c r="A182" s="54"/>
      <c r="B182" s="89"/>
      <c r="C182" s="156">
        <v>4110</v>
      </c>
      <c r="D182" s="215" t="s">
        <v>202</v>
      </c>
      <c r="E182" s="181">
        <v>10500</v>
      </c>
      <c r="F182" s="181">
        <v>1200</v>
      </c>
      <c r="G182" s="181">
        <f t="shared" si="7"/>
        <v>11700</v>
      </c>
      <c r="H182" s="55"/>
    </row>
    <row r="183" spans="1:8" ht="18.75" customHeight="1">
      <c r="A183" s="50"/>
      <c r="B183" s="51"/>
      <c r="C183" s="156">
        <v>4120</v>
      </c>
      <c r="D183" s="215" t="s">
        <v>184</v>
      </c>
      <c r="E183" s="181">
        <v>1000</v>
      </c>
      <c r="F183" s="181">
        <v>300</v>
      </c>
      <c r="G183" s="181">
        <f t="shared" si="7"/>
        <v>1300</v>
      </c>
      <c r="H183" s="55"/>
    </row>
    <row r="184" spans="5:15" ht="12.75"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</row>
    <row r="185" spans="5:15" ht="12.75"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</row>
    <row r="186" spans="3:15" s="533" customFormat="1" ht="14.25">
      <c r="C186" s="533" t="s">
        <v>331</v>
      </c>
      <c r="E186" s="534"/>
      <c r="F186" s="534" t="s">
        <v>329</v>
      </c>
      <c r="G186" s="534"/>
      <c r="H186" s="534"/>
      <c r="I186" s="534"/>
      <c r="J186" s="534"/>
      <c r="K186" s="534"/>
      <c r="L186" s="534"/>
      <c r="M186" s="534"/>
      <c r="N186" s="534"/>
      <c r="O186" s="534"/>
    </row>
    <row r="187" spans="3:15" s="533" customFormat="1" ht="14.25">
      <c r="C187" s="533" t="s">
        <v>332</v>
      </c>
      <c r="E187" s="534"/>
      <c r="F187" s="534" t="s">
        <v>334</v>
      </c>
      <c r="G187" s="534"/>
      <c r="H187" s="534"/>
      <c r="I187" s="534"/>
      <c r="J187" s="534"/>
      <c r="K187" s="534"/>
      <c r="L187" s="534"/>
      <c r="M187" s="534"/>
      <c r="N187" s="534"/>
      <c r="O187" s="534"/>
    </row>
    <row r="188" spans="5:15" ht="12.75"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</row>
    <row r="189" spans="5:15" ht="12.75"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</row>
    <row r="190" spans="5:15" ht="12.75">
      <c r="E190" s="55"/>
      <c r="F190" s="55"/>
      <c r="G190" s="55"/>
      <c r="I190" s="55"/>
      <c r="J190" s="55"/>
      <c r="K190" s="55"/>
      <c r="L190" s="55"/>
      <c r="M190" s="55"/>
      <c r="N190" s="55"/>
      <c r="O190" s="55"/>
    </row>
    <row r="191" spans="5:15" ht="12.75">
      <c r="E191" s="55"/>
      <c r="F191" s="55"/>
      <c r="G191" s="55"/>
      <c r="I191" s="55"/>
      <c r="J191" s="55"/>
      <c r="K191" s="55"/>
      <c r="L191" s="55"/>
      <c r="M191" s="55"/>
      <c r="N191" s="55"/>
      <c r="O191" s="55"/>
    </row>
    <row r="192" spans="5:15" ht="12.75">
      <c r="E192" s="55"/>
      <c r="F192" s="55"/>
      <c r="G192" s="55"/>
      <c r="I192" s="55"/>
      <c r="J192" s="55"/>
      <c r="K192" s="55"/>
      <c r="L192" s="55"/>
      <c r="M192" s="55"/>
      <c r="N192" s="55"/>
      <c r="O192" s="55"/>
    </row>
    <row r="193" spans="5:15" ht="12.75">
      <c r="E193" s="55"/>
      <c r="F193" s="55"/>
      <c r="G193" s="55"/>
      <c r="I193" s="55"/>
      <c r="J193" s="55"/>
      <c r="K193" s="55"/>
      <c r="L193" s="55"/>
      <c r="M193" s="55"/>
      <c r="N193" s="55"/>
      <c r="O193" s="55"/>
    </row>
  </sheetData>
  <printOptions/>
  <pageMargins left="0.7086614173228347" right="0.4330708661417323" top="0.5511811023622047" bottom="0.5118110236220472" header="0.5118110236220472" footer="0.31496062992125984"/>
  <pageSetup firstPageNumber="5" useFirstPageNumber="1" horizontalDpi="600" verticalDpi="600" orientation="landscape" paperSize="9" scale="90" r:id="rId3"/>
  <headerFooter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0"/>
  <dimension ref="A1:O430"/>
  <sheetViews>
    <sheetView zoomScaleSheetLayoutView="75" workbookViewId="0" topLeftCell="A7">
      <pane ySplit="1920" topLeftCell="BM1" activePane="bottomLeft" state="split"/>
      <selection pane="topLeft" activeCell="D294" sqref="D294"/>
      <selection pane="bottomLeft" activeCell="A2" sqref="A2"/>
    </sheetView>
  </sheetViews>
  <sheetFormatPr defaultColWidth="9.00390625" defaultRowHeight="12.75"/>
  <cols>
    <col min="1" max="1" width="7.875" style="341" customWidth="1"/>
    <col min="2" max="2" width="8.00390625" style="0" customWidth="1"/>
    <col min="3" max="3" width="8.125" style="0" customWidth="1"/>
    <col min="4" max="4" width="76.625" style="0" customWidth="1"/>
    <col min="5" max="8" width="15.75390625" style="0" customWidth="1"/>
    <col min="9" max="9" width="11.125" style="0" customWidth="1"/>
    <col min="10" max="10" width="12.125" style="0" customWidth="1"/>
    <col min="11" max="11" width="13.00390625" style="0" customWidth="1"/>
  </cols>
  <sheetData>
    <row r="1" spans="1:7" ht="18" customHeight="1">
      <c r="A1" s="80"/>
      <c r="G1" t="s">
        <v>137</v>
      </c>
    </row>
    <row r="2" spans="1:7" ht="18" customHeight="1">
      <c r="A2" s="259"/>
      <c r="G2" t="s">
        <v>226</v>
      </c>
    </row>
    <row r="3" spans="1:7" ht="18" customHeight="1">
      <c r="A3" s="259"/>
      <c r="C3" s="26"/>
      <c r="D3" s="25" t="s">
        <v>157</v>
      </c>
      <c r="G3" t="s">
        <v>158</v>
      </c>
    </row>
    <row r="4" spans="1:8" ht="18" customHeight="1">
      <c r="A4" s="80"/>
      <c r="C4" s="26"/>
      <c r="D4" s="25" t="s">
        <v>159</v>
      </c>
      <c r="E4" s="55"/>
      <c r="F4" s="55"/>
      <c r="G4" t="s">
        <v>4</v>
      </c>
      <c r="H4" s="55"/>
    </row>
    <row r="5" ht="11.25" customHeight="1">
      <c r="A5" s="80"/>
    </row>
    <row r="6" spans="1:8" ht="15" customHeight="1" thickBot="1">
      <c r="A6" s="260"/>
      <c r="H6" s="261" t="s">
        <v>34</v>
      </c>
    </row>
    <row r="7" spans="1:10" ht="18.75" customHeight="1" thickTop="1">
      <c r="A7" s="526" t="s">
        <v>27</v>
      </c>
      <c r="B7" s="529" t="s">
        <v>28</v>
      </c>
      <c r="C7" s="529" t="s">
        <v>149</v>
      </c>
      <c r="D7" s="526" t="s">
        <v>160</v>
      </c>
      <c r="E7" s="523" t="s">
        <v>161</v>
      </c>
      <c r="F7" s="525"/>
      <c r="G7" s="523" t="s">
        <v>162</v>
      </c>
      <c r="H7" s="524"/>
      <c r="J7" s="55">
        <f>K10-I10</f>
        <v>-0.24000000022351742</v>
      </c>
    </row>
    <row r="8" spans="1:9" ht="18" customHeight="1" thickBot="1">
      <c r="A8" s="528"/>
      <c r="B8" s="528"/>
      <c r="C8" s="528"/>
      <c r="D8" s="527"/>
      <c r="E8" s="262" t="s">
        <v>163</v>
      </c>
      <c r="F8" s="263" t="s">
        <v>164</v>
      </c>
      <c r="G8" s="263" t="s">
        <v>163</v>
      </c>
      <c r="H8" s="263" t="s">
        <v>164</v>
      </c>
      <c r="I8" s="55"/>
    </row>
    <row r="9" spans="1:10" ht="15" customHeight="1" thickBot="1" thickTop="1">
      <c r="A9" s="264">
        <v>1</v>
      </c>
      <c r="B9" s="264">
        <v>2</v>
      </c>
      <c r="C9" s="264">
        <v>3</v>
      </c>
      <c r="D9" s="264">
        <v>4</v>
      </c>
      <c r="E9" s="265">
        <v>5</v>
      </c>
      <c r="F9" s="265">
        <v>6</v>
      </c>
      <c r="G9" s="265">
        <v>7</v>
      </c>
      <c r="H9" s="265">
        <v>8</v>
      </c>
      <c r="J9" s="266">
        <v>314851</v>
      </c>
    </row>
    <row r="10" spans="1:13" ht="18.75" customHeight="1" thickBot="1" thickTop="1">
      <c r="A10" s="267"/>
      <c r="B10" s="267"/>
      <c r="C10" s="267"/>
      <c r="D10" s="268" t="s">
        <v>37</v>
      </c>
      <c r="E10" s="269">
        <f>E11+E270+E252+E283</f>
        <v>2633</v>
      </c>
      <c r="F10" s="269">
        <f>F11+F270+F252+F283</f>
        <v>2347893</v>
      </c>
      <c r="G10" s="269">
        <f>G11+G270+G252+G283</f>
        <v>235597</v>
      </c>
      <c r="H10" s="269">
        <f>H11+H270+H252+H283</f>
        <v>2580857.24</v>
      </c>
      <c r="I10" s="55">
        <f>H10-G10</f>
        <v>2345260.24</v>
      </c>
      <c r="J10" s="55"/>
      <c r="K10" s="55">
        <f>F10-E10</f>
        <v>2345260</v>
      </c>
      <c r="M10" s="55">
        <f>F10-E10</f>
        <v>2345260</v>
      </c>
    </row>
    <row r="11" spans="1:11" ht="22.5" customHeight="1">
      <c r="A11" s="270"/>
      <c r="B11" s="270"/>
      <c r="C11" s="270"/>
      <c r="D11" s="271" t="s">
        <v>165</v>
      </c>
      <c r="E11" s="272">
        <f>E12+E59+E224+E230</f>
        <v>2633</v>
      </c>
      <c r="F11" s="272">
        <f>F12+F59+F224+F230</f>
        <v>2347893</v>
      </c>
      <c r="G11" s="272">
        <f>G12+G59+G224+G230</f>
        <v>212097</v>
      </c>
      <c r="H11" s="272">
        <f>H12+H59+H224+H230</f>
        <v>2425235.24</v>
      </c>
      <c r="I11" s="55"/>
      <c r="K11" s="55"/>
    </row>
    <row r="12" spans="1:9" ht="15.75" customHeight="1">
      <c r="A12" s="94"/>
      <c r="B12" s="94"/>
      <c r="C12" s="273"/>
      <c r="D12" s="271" t="s">
        <v>166</v>
      </c>
      <c r="E12" s="272">
        <f>E13+E27</f>
        <v>2633</v>
      </c>
      <c r="F12" s="272">
        <f>F13+F27</f>
        <v>2318893</v>
      </c>
      <c r="G12" s="272"/>
      <c r="H12" s="272">
        <f>H54</f>
        <v>36637</v>
      </c>
      <c r="I12" s="274">
        <f>H12-G12</f>
        <v>36637</v>
      </c>
    </row>
    <row r="13" spans="1:9" ht="21.75" customHeight="1" thickBot="1">
      <c r="A13" s="14"/>
      <c r="B13" s="15"/>
      <c r="C13" s="15"/>
      <c r="D13" s="58" t="s">
        <v>35</v>
      </c>
      <c r="E13" s="16"/>
      <c r="F13" s="16">
        <f>F14+F19</f>
        <v>491844</v>
      </c>
      <c r="G13" s="16"/>
      <c r="H13" s="16"/>
      <c r="I13" s="55"/>
    </row>
    <row r="14" spans="1:9" s="125" customFormat="1" ht="21" customHeight="1" thickBot="1">
      <c r="A14" s="50"/>
      <c r="B14" s="51"/>
      <c r="C14" s="89"/>
      <c r="D14" s="59" t="s">
        <v>82</v>
      </c>
      <c r="E14" s="47"/>
      <c r="F14" s="47">
        <f>F15</f>
        <v>450027</v>
      </c>
      <c r="G14" s="47"/>
      <c r="H14" s="47"/>
      <c r="I14" s="124"/>
    </row>
    <row r="15" spans="1:9" s="100" customFormat="1" ht="18.75" customHeight="1" thickTop="1">
      <c r="A15" s="52">
        <v>758</v>
      </c>
      <c r="B15" s="20"/>
      <c r="C15" s="91"/>
      <c r="D15" s="39" t="s">
        <v>51</v>
      </c>
      <c r="E15" s="21"/>
      <c r="F15" s="21">
        <f>F16</f>
        <v>450027</v>
      </c>
      <c r="G15" s="21"/>
      <c r="H15" s="21"/>
      <c r="I15" s="275"/>
    </row>
    <row r="16" spans="1:9" ht="20.25" customHeight="1">
      <c r="A16" s="22"/>
      <c r="B16" s="53">
        <v>75801</v>
      </c>
      <c r="C16" s="53"/>
      <c r="D16" s="44" t="s">
        <v>52</v>
      </c>
      <c r="E16" s="35"/>
      <c r="F16" s="35">
        <f>F17</f>
        <v>450027</v>
      </c>
      <c r="G16" s="35"/>
      <c r="H16" s="35"/>
      <c r="I16" s="55"/>
    </row>
    <row r="17" spans="1:9" ht="19.5" customHeight="1">
      <c r="A17" s="11"/>
      <c r="B17" s="12"/>
      <c r="C17" s="12"/>
      <c r="D17" s="213" t="s">
        <v>53</v>
      </c>
      <c r="E17" s="214"/>
      <c r="F17" s="214">
        <f>450027</f>
        <v>450027</v>
      </c>
      <c r="G17" s="214"/>
      <c r="H17" s="214"/>
      <c r="I17" s="55"/>
    </row>
    <row r="18" spans="1:9" ht="21" customHeight="1">
      <c r="A18" s="170"/>
      <c r="B18" s="169"/>
      <c r="C18" s="156">
        <v>2920</v>
      </c>
      <c r="D18" s="215" t="s">
        <v>147</v>
      </c>
      <c r="E18" s="216"/>
      <c r="F18" s="216">
        <v>450027</v>
      </c>
      <c r="G18" s="216"/>
      <c r="H18" s="216"/>
      <c r="I18" s="55"/>
    </row>
    <row r="19" spans="1:9" s="125" customFormat="1" ht="20.25" customHeight="1" thickBot="1">
      <c r="A19" s="17"/>
      <c r="B19" s="18"/>
      <c r="C19" s="12"/>
      <c r="D19" s="63" t="s">
        <v>54</v>
      </c>
      <c r="E19" s="47"/>
      <c r="F19" s="47">
        <f>F20</f>
        <v>41817</v>
      </c>
      <c r="G19" s="47"/>
      <c r="H19" s="47"/>
      <c r="I19" s="124"/>
    </row>
    <row r="20" spans="1:9" ht="17.25" customHeight="1" thickTop="1">
      <c r="A20" s="90">
        <v>801</v>
      </c>
      <c r="B20" s="91"/>
      <c r="C20" s="91"/>
      <c r="D20" s="92" t="s">
        <v>38</v>
      </c>
      <c r="E20" s="95"/>
      <c r="F20" s="95">
        <f>F21+F24</f>
        <v>41817</v>
      </c>
      <c r="G20" s="95"/>
      <c r="H20" s="95"/>
      <c r="I20" s="55"/>
    </row>
    <row r="21" spans="1:9" s="100" customFormat="1" ht="21" customHeight="1">
      <c r="A21" s="107"/>
      <c r="B21" s="108">
        <v>80101</v>
      </c>
      <c r="C21" s="219"/>
      <c r="D21" s="40" t="s">
        <v>39</v>
      </c>
      <c r="E21" s="109"/>
      <c r="F21" s="109">
        <f>F22</f>
        <v>18860</v>
      </c>
      <c r="G21" s="109"/>
      <c r="H21" s="109"/>
      <c r="I21" s="275"/>
    </row>
    <row r="22" spans="1:9" ht="27.75" customHeight="1">
      <c r="A22" s="107"/>
      <c r="B22" s="190"/>
      <c r="C22" s="190"/>
      <c r="D22" s="140" t="s">
        <v>143</v>
      </c>
      <c r="E22" s="229"/>
      <c r="F22" s="229">
        <v>18860</v>
      </c>
      <c r="G22" s="229"/>
      <c r="H22" s="229"/>
      <c r="I22" s="55"/>
    </row>
    <row r="23" spans="1:9" ht="29.25" customHeight="1">
      <c r="A23" s="170"/>
      <c r="B23" s="156"/>
      <c r="C23" s="156">
        <v>2707</v>
      </c>
      <c r="D23" s="215" t="s">
        <v>150</v>
      </c>
      <c r="E23" s="216"/>
      <c r="F23" s="216">
        <v>18860</v>
      </c>
      <c r="G23" s="216"/>
      <c r="H23" s="216"/>
      <c r="I23" s="55"/>
    </row>
    <row r="24" spans="1:9" s="100" customFormat="1" ht="20.25" customHeight="1">
      <c r="A24" s="107"/>
      <c r="B24" s="108">
        <v>80110</v>
      </c>
      <c r="C24" s="219"/>
      <c r="D24" s="40" t="s">
        <v>40</v>
      </c>
      <c r="E24" s="109"/>
      <c r="F24" s="109">
        <f>F25</f>
        <v>22957</v>
      </c>
      <c r="G24" s="109"/>
      <c r="H24" s="109"/>
      <c r="I24" s="275"/>
    </row>
    <row r="25" spans="1:9" ht="26.25" customHeight="1">
      <c r="A25" s="107"/>
      <c r="B25" s="190"/>
      <c r="C25" s="190"/>
      <c r="D25" s="140" t="s">
        <v>143</v>
      </c>
      <c r="E25" s="229"/>
      <c r="F25" s="229">
        <v>22957</v>
      </c>
      <c r="G25" s="229"/>
      <c r="H25" s="229"/>
      <c r="I25" s="55"/>
    </row>
    <row r="26" spans="1:9" ht="26.25" customHeight="1">
      <c r="A26" s="170"/>
      <c r="B26" s="169"/>
      <c r="C26" s="156">
        <v>2707</v>
      </c>
      <c r="D26" s="215" t="s">
        <v>150</v>
      </c>
      <c r="E26" s="216"/>
      <c r="F26" s="216">
        <v>22957</v>
      </c>
      <c r="G26" s="216"/>
      <c r="H26" s="216"/>
      <c r="I26" s="55"/>
    </row>
    <row r="27" spans="1:9" ht="19.5" customHeight="1" thickBot="1">
      <c r="A27" s="11"/>
      <c r="B27" s="12"/>
      <c r="C27" s="12"/>
      <c r="D27" s="58" t="s">
        <v>55</v>
      </c>
      <c r="E27" s="88">
        <f>E46</f>
        <v>2633</v>
      </c>
      <c r="F27" s="88">
        <f>F28+F46+F33</f>
        <v>1827049</v>
      </c>
      <c r="G27" s="88"/>
      <c r="H27" s="88"/>
      <c r="I27" s="55"/>
    </row>
    <row r="28" spans="1:9" ht="21.75" customHeight="1" thickBot="1">
      <c r="A28" s="11"/>
      <c r="B28" s="12"/>
      <c r="C28" s="12"/>
      <c r="D28" s="63" t="s">
        <v>50</v>
      </c>
      <c r="E28" s="46"/>
      <c r="F28" s="46">
        <f>F29</f>
        <v>1496664</v>
      </c>
      <c r="G28" s="46"/>
      <c r="H28" s="46"/>
      <c r="I28" s="55"/>
    </row>
    <row r="29" spans="1:9" ht="21" customHeight="1" thickTop="1">
      <c r="A29" s="90">
        <v>758</v>
      </c>
      <c r="B29" s="91"/>
      <c r="C29" s="91"/>
      <c r="D29" s="39" t="s">
        <v>51</v>
      </c>
      <c r="E29" s="21"/>
      <c r="F29" s="21">
        <f>F30</f>
        <v>1496664</v>
      </c>
      <c r="G29" s="21"/>
      <c r="H29" s="21"/>
      <c r="I29" s="55"/>
    </row>
    <row r="30" spans="1:9" ht="19.5" customHeight="1">
      <c r="A30" s="54"/>
      <c r="B30" s="53">
        <v>75801</v>
      </c>
      <c r="C30" s="51"/>
      <c r="D30" s="60" t="s">
        <v>52</v>
      </c>
      <c r="E30" s="35"/>
      <c r="F30" s="35">
        <f>F31</f>
        <v>1496664</v>
      </c>
      <c r="G30" s="35"/>
      <c r="H30" s="35"/>
      <c r="I30" s="55">
        <f>F30-E30</f>
        <v>1496664</v>
      </c>
    </row>
    <row r="31" spans="1:9" ht="18" customHeight="1">
      <c r="A31" s="11"/>
      <c r="B31" s="12"/>
      <c r="C31" s="12"/>
      <c r="D31" s="140" t="s">
        <v>53</v>
      </c>
      <c r="E31" s="116"/>
      <c r="F31" s="116">
        <f>567192+129472+800000</f>
        <v>1496664</v>
      </c>
      <c r="G31" s="116"/>
      <c r="H31" s="116"/>
      <c r="I31" s="55"/>
    </row>
    <row r="32" spans="1:9" ht="17.25" customHeight="1">
      <c r="A32" s="167"/>
      <c r="B32" s="156"/>
      <c r="C32" s="156">
        <v>2920</v>
      </c>
      <c r="D32" s="215" t="s">
        <v>147</v>
      </c>
      <c r="E32" s="216"/>
      <c r="F32" s="216">
        <v>1496664</v>
      </c>
      <c r="G32" s="216"/>
      <c r="H32" s="216"/>
      <c r="I32" s="55"/>
    </row>
    <row r="33" spans="1:9" ht="18" customHeight="1" thickBot="1">
      <c r="A33" s="431"/>
      <c r="B33" s="276"/>
      <c r="C33" s="432"/>
      <c r="D33" s="103" t="s">
        <v>54</v>
      </c>
      <c r="E33" s="47"/>
      <c r="F33" s="47">
        <f>F34</f>
        <v>255292</v>
      </c>
      <c r="G33" s="47"/>
      <c r="H33" s="47"/>
      <c r="I33" s="55"/>
    </row>
    <row r="34" spans="1:9" ht="17.25" customHeight="1" thickTop="1">
      <c r="A34" s="90">
        <v>801</v>
      </c>
      <c r="B34" s="91"/>
      <c r="C34" s="91"/>
      <c r="D34" s="92" t="s">
        <v>38</v>
      </c>
      <c r="E34" s="21"/>
      <c r="F34" s="21">
        <f>F35+F40+F43</f>
        <v>255292</v>
      </c>
      <c r="G34" s="21"/>
      <c r="H34" s="21"/>
      <c r="I34" s="55"/>
    </row>
    <row r="35" spans="1:9" ht="18" customHeight="1">
      <c r="A35" s="54"/>
      <c r="B35" s="51">
        <v>80120</v>
      </c>
      <c r="C35" s="51"/>
      <c r="D35" s="60" t="s">
        <v>41</v>
      </c>
      <c r="E35" s="35"/>
      <c r="F35" s="35">
        <f>F38+F36</f>
        <v>218980</v>
      </c>
      <c r="G35" s="35"/>
      <c r="H35" s="35"/>
      <c r="I35" s="55"/>
    </row>
    <row r="36" spans="1:9" ht="25.5" customHeight="1">
      <c r="A36" s="11"/>
      <c r="B36" s="56"/>
      <c r="C36" s="56"/>
      <c r="D36" s="140" t="s">
        <v>203</v>
      </c>
      <c r="E36" s="116"/>
      <c r="F36" s="116">
        <v>200000</v>
      </c>
      <c r="G36" s="116"/>
      <c r="H36" s="116"/>
      <c r="I36" s="55"/>
    </row>
    <row r="37" spans="1:9" ht="26.25" customHeight="1">
      <c r="A37" s="170"/>
      <c r="B37" s="169"/>
      <c r="C37" s="169">
        <v>6260</v>
      </c>
      <c r="D37" s="252" t="s">
        <v>155</v>
      </c>
      <c r="E37" s="253"/>
      <c r="F37" s="253">
        <v>200000</v>
      </c>
      <c r="G37" s="253"/>
      <c r="H37" s="253"/>
      <c r="I37" s="55"/>
    </row>
    <row r="38" spans="1:9" ht="25.5" customHeight="1">
      <c r="A38" s="11"/>
      <c r="B38" s="12"/>
      <c r="C38" s="56"/>
      <c r="D38" s="232" t="s">
        <v>143</v>
      </c>
      <c r="E38" s="235"/>
      <c r="F38" s="235">
        <v>18980</v>
      </c>
      <c r="G38" s="235"/>
      <c r="H38" s="235"/>
      <c r="I38" s="55"/>
    </row>
    <row r="39" spans="1:9" ht="26.25" customHeight="1">
      <c r="A39" s="11"/>
      <c r="B39" s="12"/>
      <c r="C39" s="248">
        <v>2707</v>
      </c>
      <c r="D39" s="250" t="s">
        <v>150</v>
      </c>
      <c r="E39" s="254"/>
      <c r="F39" s="254">
        <v>18980</v>
      </c>
      <c r="G39" s="254"/>
      <c r="H39" s="254"/>
      <c r="I39" s="55"/>
    </row>
    <row r="40" spans="1:9" ht="18" customHeight="1">
      <c r="A40" s="54"/>
      <c r="B40" s="53">
        <v>80130</v>
      </c>
      <c r="C40" s="51"/>
      <c r="D40" s="60" t="s">
        <v>42</v>
      </c>
      <c r="E40" s="35"/>
      <c r="F40" s="35">
        <f>F41</f>
        <v>15409</v>
      </c>
      <c r="G40" s="35"/>
      <c r="H40" s="35"/>
      <c r="I40" s="55"/>
    </row>
    <row r="41" spans="1:9" ht="25.5" customHeight="1">
      <c r="A41" s="11"/>
      <c r="B41" s="12"/>
      <c r="C41" s="12"/>
      <c r="D41" s="251" t="s">
        <v>143</v>
      </c>
      <c r="E41" s="249"/>
      <c r="F41" s="249">
        <v>15409</v>
      </c>
      <c r="G41" s="249"/>
      <c r="H41" s="249"/>
      <c r="I41" s="55"/>
    </row>
    <row r="42" spans="1:9" ht="27" customHeight="1">
      <c r="A42" s="11"/>
      <c r="B42" s="18"/>
      <c r="C42" s="248">
        <v>2707</v>
      </c>
      <c r="D42" s="215" t="s">
        <v>150</v>
      </c>
      <c r="E42" s="216"/>
      <c r="F42" s="216">
        <v>15409</v>
      </c>
      <c r="G42" s="216"/>
      <c r="H42" s="216"/>
      <c r="I42" s="55"/>
    </row>
    <row r="43" spans="1:9" ht="24.75" customHeight="1">
      <c r="A43" s="54"/>
      <c r="B43" s="53">
        <v>80140</v>
      </c>
      <c r="C43" s="53"/>
      <c r="D43" s="44" t="s">
        <v>89</v>
      </c>
      <c r="E43" s="35"/>
      <c r="F43" s="35">
        <f>F44</f>
        <v>20903</v>
      </c>
      <c r="G43" s="35"/>
      <c r="H43" s="35"/>
      <c r="I43" s="55"/>
    </row>
    <row r="44" spans="1:9" ht="26.25" customHeight="1">
      <c r="A44" s="11"/>
      <c r="B44" s="56"/>
      <c r="C44" s="221"/>
      <c r="D44" s="232" t="s">
        <v>143</v>
      </c>
      <c r="E44" s="235"/>
      <c r="F44" s="235">
        <v>20903</v>
      </c>
      <c r="G44" s="235"/>
      <c r="H44" s="235"/>
      <c r="I44" s="55"/>
    </row>
    <row r="45" spans="1:9" ht="27.75" customHeight="1">
      <c r="A45" s="11"/>
      <c r="B45" s="12"/>
      <c r="C45" s="248">
        <v>2707</v>
      </c>
      <c r="D45" s="215" t="s">
        <v>150</v>
      </c>
      <c r="E45" s="216"/>
      <c r="F45" s="216">
        <v>20903</v>
      </c>
      <c r="G45" s="216"/>
      <c r="H45" s="216"/>
      <c r="I45" s="55"/>
    </row>
    <row r="46" spans="1:9" ht="16.5" customHeight="1" thickBot="1">
      <c r="A46" s="61"/>
      <c r="B46" s="61"/>
      <c r="C46" s="224"/>
      <c r="D46" s="185" t="s">
        <v>57</v>
      </c>
      <c r="E46" s="47">
        <f aca="true" t="shared" si="0" ref="E46:F48">E47</f>
        <v>2633</v>
      </c>
      <c r="F46" s="47">
        <f t="shared" si="0"/>
        <v>75093</v>
      </c>
      <c r="G46" s="47"/>
      <c r="H46" s="47"/>
      <c r="I46" s="55">
        <f>F46-E46</f>
        <v>72460</v>
      </c>
    </row>
    <row r="47" spans="1:9" ht="18" customHeight="1" thickTop="1">
      <c r="A47" s="90">
        <v>854</v>
      </c>
      <c r="B47" s="91"/>
      <c r="C47" s="225"/>
      <c r="D47" s="152" t="s">
        <v>103</v>
      </c>
      <c r="E47" s="153">
        <f t="shared" si="0"/>
        <v>2633</v>
      </c>
      <c r="F47" s="153">
        <f t="shared" si="0"/>
        <v>75093</v>
      </c>
      <c r="G47" s="153"/>
      <c r="H47" s="98"/>
      <c r="I47" s="55"/>
    </row>
    <row r="48" spans="1:9" ht="18" customHeight="1">
      <c r="A48" s="136"/>
      <c r="B48" s="137">
        <v>85415</v>
      </c>
      <c r="C48" s="226"/>
      <c r="D48" s="138" t="s">
        <v>104</v>
      </c>
      <c r="E48" s="117">
        <f t="shared" si="0"/>
        <v>2633</v>
      </c>
      <c r="F48" s="117">
        <f t="shared" si="0"/>
        <v>75093</v>
      </c>
      <c r="G48" s="117"/>
      <c r="H48" s="118"/>
      <c r="I48" s="55"/>
    </row>
    <row r="49" spans="1:9" ht="26.25" customHeight="1">
      <c r="A49" s="11"/>
      <c r="B49" s="12"/>
      <c r="C49" s="227"/>
      <c r="D49" s="139" t="s">
        <v>124</v>
      </c>
      <c r="E49" s="116">
        <f>E52+E53</f>
        <v>2633</v>
      </c>
      <c r="F49" s="116">
        <f>F50+F51</f>
        <v>75093</v>
      </c>
      <c r="G49" s="116"/>
      <c r="H49" s="116"/>
      <c r="I49" s="55"/>
    </row>
    <row r="50" spans="1:9" s="93" customFormat="1" ht="39" customHeight="1">
      <c r="A50" s="170"/>
      <c r="B50" s="169"/>
      <c r="C50" s="248">
        <v>2888</v>
      </c>
      <c r="D50" s="215" t="s">
        <v>153</v>
      </c>
      <c r="E50" s="216"/>
      <c r="F50" s="216">
        <f>49309+1531+261</f>
        <v>51101</v>
      </c>
      <c r="G50" s="216"/>
      <c r="H50" s="216"/>
      <c r="I50" s="122">
        <f>H50-G50</f>
        <v>0</v>
      </c>
    </row>
    <row r="51" spans="1:9" ht="38.25" customHeight="1">
      <c r="A51" s="170"/>
      <c r="B51" s="169"/>
      <c r="C51" s="248">
        <v>2889</v>
      </c>
      <c r="D51" s="215" t="s">
        <v>153</v>
      </c>
      <c r="E51" s="216"/>
      <c r="F51" s="216">
        <f>23151+719+122</f>
        <v>23992</v>
      </c>
      <c r="G51" s="216"/>
      <c r="H51" s="216"/>
      <c r="I51" s="55"/>
    </row>
    <row r="52" spans="1:9" s="282" customFormat="1" ht="38.25" customHeight="1">
      <c r="A52" s="170"/>
      <c r="B52" s="169"/>
      <c r="C52" s="248">
        <v>6648</v>
      </c>
      <c r="D52" s="215" t="s">
        <v>154</v>
      </c>
      <c r="E52" s="216">
        <v>1792</v>
      </c>
      <c r="F52" s="216"/>
      <c r="G52" s="216"/>
      <c r="H52" s="216"/>
      <c r="I52" s="274"/>
    </row>
    <row r="53" spans="1:9" s="282" customFormat="1" ht="38.25" customHeight="1">
      <c r="A53" s="170"/>
      <c r="B53" s="169"/>
      <c r="C53" s="248">
        <v>6649</v>
      </c>
      <c r="D53" s="215" t="s">
        <v>154</v>
      </c>
      <c r="E53" s="216">
        <v>841</v>
      </c>
      <c r="F53" s="216"/>
      <c r="G53" s="216"/>
      <c r="H53" s="216"/>
      <c r="I53" s="274"/>
    </row>
    <row r="54" spans="1:9" s="155" customFormat="1" ht="17.25" customHeight="1" thickBot="1">
      <c r="A54" s="192"/>
      <c r="B54" s="192"/>
      <c r="C54" s="130"/>
      <c r="D54" s="292" t="s">
        <v>60</v>
      </c>
      <c r="E54" s="293"/>
      <c r="F54" s="293"/>
      <c r="G54" s="294"/>
      <c r="H54" s="294">
        <f>H55</f>
        <v>36637</v>
      </c>
      <c r="I54" s="154"/>
    </row>
    <row r="55" spans="1:9" s="155" customFormat="1" ht="18" customHeight="1" thickTop="1">
      <c r="A55" s="31">
        <v>758</v>
      </c>
      <c r="B55" s="91"/>
      <c r="C55" s="91"/>
      <c r="D55" s="92" t="s">
        <v>51</v>
      </c>
      <c r="E55" s="75"/>
      <c r="F55" s="75"/>
      <c r="G55" s="75"/>
      <c r="H55" s="75">
        <f>H56</f>
        <v>36637</v>
      </c>
      <c r="I55" s="154"/>
    </row>
    <row r="56" spans="1:9" s="155" customFormat="1" ht="18" customHeight="1">
      <c r="A56" s="41"/>
      <c r="B56" s="53">
        <v>75818</v>
      </c>
      <c r="C56" s="53"/>
      <c r="D56" s="44" t="s">
        <v>95</v>
      </c>
      <c r="E56" s="82"/>
      <c r="F56" s="82"/>
      <c r="G56" s="82"/>
      <c r="H56" s="82">
        <f>H57</f>
        <v>36637</v>
      </c>
      <c r="I56" s="154"/>
    </row>
    <row r="57" spans="1:9" s="155" customFormat="1" ht="18" customHeight="1">
      <c r="A57" s="32"/>
      <c r="B57" s="30"/>
      <c r="C57" s="30"/>
      <c r="D57" s="168" t="s">
        <v>99</v>
      </c>
      <c r="E57" s="141"/>
      <c r="F57" s="141"/>
      <c r="G57" s="141"/>
      <c r="H57" s="141">
        <f>H58</f>
        <v>36637</v>
      </c>
      <c r="I57" s="154"/>
    </row>
    <row r="58" spans="1:9" s="155" customFormat="1" ht="18" customHeight="1">
      <c r="A58" s="50"/>
      <c r="B58" s="51"/>
      <c r="C58" s="156">
        <v>4810</v>
      </c>
      <c r="D58" s="215" t="s">
        <v>2</v>
      </c>
      <c r="E58" s="284"/>
      <c r="F58" s="284"/>
      <c r="G58" s="284"/>
      <c r="H58" s="284">
        <v>36637</v>
      </c>
      <c r="I58" s="154"/>
    </row>
    <row r="59" spans="1:10" s="93" customFormat="1" ht="18" customHeight="1">
      <c r="A59" s="133"/>
      <c r="B59" s="298"/>
      <c r="C59" s="299"/>
      <c r="D59" s="300" t="s">
        <v>22</v>
      </c>
      <c r="E59" s="301"/>
      <c r="F59" s="302">
        <f>F60</f>
        <v>29000</v>
      </c>
      <c r="G59" s="302">
        <f>G65+G182</f>
        <v>52097</v>
      </c>
      <c r="H59" s="302">
        <f>H65+H182</f>
        <v>2028598.24</v>
      </c>
      <c r="I59" s="122">
        <f>H59-G59</f>
        <v>1976501.24</v>
      </c>
      <c r="J59" s="93">
        <v>2108623</v>
      </c>
    </row>
    <row r="60" spans="1:10" ht="30" customHeight="1" thickBot="1">
      <c r="A60" s="61"/>
      <c r="B60" s="61"/>
      <c r="C60" s="61"/>
      <c r="D60" s="64" t="s">
        <v>169</v>
      </c>
      <c r="E60" s="46"/>
      <c r="F60" s="46">
        <f>F61</f>
        <v>29000</v>
      </c>
      <c r="G60" s="46"/>
      <c r="H60" s="46"/>
      <c r="I60" s="55"/>
      <c r="J60" s="55">
        <f>J59-I59</f>
        <v>132121.76</v>
      </c>
    </row>
    <row r="61" spans="1:9" s="100" customFormat="1" ht="21.75" customHeight="1" thickTop="1">
      <c r="A61" s="90">
        <v>801</v>
      </c>
      <c r="B61" s="91"/>
      <c r="C61" s="91"/>
      <c r="D61" s="92" t="s">
        <v>38</v>
      </c>
      <c r="E61" s="95"/>
      <c r="F61" s="95">
        <f>F62</f>
        <v>29000</v>
      </c>
      <c r="G61" s="95"/>
      <c r="H61" s="95"/>
      <c r="I61" s="275"/>
    </row>
    <row r="62" spans="1:9" ht="21" customHeight="1">
      <c r="A62" s="11"/>
      <c r="B62" s="53">
        <v>80104</v>
      </c>
      <c r="C62" s="53"/>
      <c r="D62" s="44" t="s">
        <v>119</v>
      </c>
      <c r="E62" s="104"/>
      <c r="F62" s="104">
        <f>F63</f>
        <v>29000</v>
      </c>
      <c r="G62" s="104"/>
      <c r="H62" s="104"/>
      <c r="I62" s="55"/>
    </row>
    <row r="63" spans="1:9" ht="21" customHeight="1">
      <c r="A63" s="11"/>
      <c r="B63" s="12"/>
      <c r="C63" s="12"/>
      <c r="D63" s="231" t="s">
        <v>170</v>
      </c>
      <c r="E63" s="214"/>
      <c r="F63" s="214">
        <f>F64</f>
        <v>29000</v>
      </c>
      <c r="G63" s="214"/>
      <c r="H63" s="214"/>
      <c r="I63" s="55"/>
    </row>
    <row r="64" spans="1:9" ht="20.25" customHeight="1">
      <c r="A64" s="170"/>
      <c r="B64" s="169"/>
      <c r="C64" s="248" t="s">
        <v>151</v>
      </c>
      <c r="D64" s="215" t="s">
        <v>152</v>
      </c>
      <c r="E64" s="216"/>
      <c r="F64" s="216">
        <v>29000</v>
      </c>
      <c r="G64" s="216"/>
      <c r="H64" s="216"/>
      <c r="I64" s="55"/>
    </row>
    <row r="65" spans="1:9" s="93" customFormat="1" ht="19.5" customHeight="1" thickBot="1">
      <c r="A65" s="36"/>
      <c r="B65" s="36"/>
      <c r="C65" s="36"/>
      <c r="D65" s="296" t="s">
        <v>168</v>
      </c>
      <c r="E65" s="297"/>
      <c r="F65" s="297"/>
      <c r="G65" s="297">
        <f>G66+G173</f>
        <v>20687</v>
      </c>
      <c r="H65" s="297">
        <f>H66+H173</f>
        <v>1967378</v>
      </c>
      <c r="I65" s="122">
        <f>H65-G65</f>
        <v>1946691</v>
      </c>
    </row>
    <row r="66" spans="1:9" s="93" customFormat="1" ht="19.5" customHeight="1" thickTop="1">
      <c r="A66" s="31">
        <v>801</v>
      </c>
      <c r="B66" s="99"/>
      <c r="C66" s="99"/>
      <c r="D66" s="31" t="s">
        <v>38</v>
      </c>
      <c r="E66" s="31"/>
      <c r="F66" s="31"/>
      <c r="G66" s="321">
        <f>G67+G77+G89+G103+G122+G126+G163+G166+G169</f>
        <v>14219</v>
      </c>
      <c r="H66" s="321">
        <f>H67+H77+H89+H103+H122+H126+H163+H166+H169</f>
        <v>1967378</v>
      </c>
      <c r="I66" s="122"/>
    </row>
    <row r="67" spans="1:9" s="93" customFormat="1" ht="18.75" customHeight="1">
      <c r="A67" s="41"/>
      <c r="B67" s="40">
        <v>80101</v>
      </c>
      <c r="C67" s="40"/>
      <c r="D67" s="40" t="s">
        <v>39</v>
      </c>
      <c r="E67" s="40"/>
      <c r="F67" s="40"/>
      <c r="G67" s="40"/>
      <c r="H67" s="76">
        <f>H68+H70</f>
        <v>481325</v>
      </c>
      <c r="I67" s="122"/>
    </row>
    <row r="68" spans="1:9" s="93" customFormat="1" ht="17.25" customHeight="1">
      <c r="A68" s="32"/>
      <c r="B68" s="30"/>
      <c r="C68" s="30"/>
      <c r="D68" s="30" t="s">
        <v>101</v>
      </c>
      <c r="E68" s="30"/>
      <c r="F68" s="30"/>
      <c r="G68" s="30"/>
      <c r="H68" s="141">
        <f>350000+29000</f>
        <v>379000</v>
      </c>
      <c r="I68" s="122"/>
    </row>
    <row r="69" spans="1:9" s="93" customFormat="1" ht="19.5" customHeight="1">
      <c r="A69" s="54"/>
      <c r="B69" s="89"/>
      <c r="C69" s="156">
        <v>4010</v>
      </c>
      <c r="D69" s="215" t="s">
        <v>171</v>
      </c>
      <c r="E69" s="215"/>
      <c r="F69" s="215"/>
      <c r="G69" s="215"/>
      <c r="H69" s="181">
        <v>379000</v>
      </c>
      <c r="I69" s="122"/>
    </row>
    <row r="70" spans="1:9" s="93" customFormat="1" ht="19.5" customHeight="1">
      <c r="A70" s="32"/>
      <c r="B70" s="30"/>
      <c r="C70" s="30"/>
      <c r="D70" s="161" t="s">
        <v>112</v>
      </c>
      <c r="E70" s="161"/>
      <c r="F70" s="161"/>
      <c r="G70" s="161"/>
      <c r="H70" s="162">
        <v>102325</v>
      </c>
      <c r="I70" s="122"/>
    </row>
    <row r="71" spans="1:9" s="93" customFormat="1" ht="27" customHeight="1">
      <c r="A71" s="32"/>
      <c r="B71" s="30"/>
      <c r="C71" s="30"/>
      <c r="D71" s="303" t="s">
        <v>254</v>
      </c>
      <c r="E71" s="212"/>
      <c r="F71" s="212"/>
      <c r="G71" s="212"/>
      <c r="H71" s="212">
        <v>17518</v>
      </c>
      <c r="I71" s="122"/>
    </row>
    <row r="72" spans="1:9" s="93" customFormat="1" ht="27" customHeight="1">
      <c r="A72" s="32"/>
      <c r="B72" s="30"/>
      <c r="C72" s="30"/>
      <c r="D72" s="304" t="s">
        <v>255</v>
      </c>
      <c r="E72" s="305"/>
      <c r="F72" s="305"/>
      <c r="G72" s="305"/>
      <c r="H72" s="305">
        <v>5103</v>
      </c>
      <c r="I72" s="122"/>
    </row>
    <row r="73" spans="1:9" s="93" customFormat="1" ht="28.5" customHeight="1">
      <c r="A73" s="32"/>
      <c r="B73" s="30"/>
      <c r="C73" s="30"/>
      <c r="D73" s="304" t="s">
        <v>256</v>
      </c>
      <c r="E73" s="305"/>
      <c r="F73" s="305"/>
      <c r="G73" s="305"/>
      <c r="H73" s="305">
        <v>47871</v>
      </c>
      <c r="I73" s="122"/>
    </row>
    <row r="74" spans="1:9" s="93" customFormat="1" ht="28.5" customHeight="1">
      <c r="A74" s="32"/>
      <c r="B74" s="30"/>
      <c r="C74" s="30"/>
      <c r="D74" s="304" t="s">
        <v>257</v>
      </c>
      <c r="E74" s="305"/>
      <c r="F74" s="305"/>
      <c r="G74" s="305"/>
      <c r="H74" s="305">
        <v>27702</v>
      </c>
      <c r="I74" s="122"/>
    </row>
    <row r="75" spans="1:9" s="93" customFormat="1" ht="29.25" customHeight="1">
      <c r="A75" s="32"/>
      <c r="B75" s="30"/>
      <c r="C75" s="30"/>
      <c r="D75" s="308" t="s">
        <v>258</v>
      </c>
      <c r="E75" s="471"/>
      <c r="F75" s="471"/>
      <c r="G75" s="471"/>
      <c r="H75" s="471">
        <v>4131</v>
      </c>
      <c r="I75" s="122"/>
    </row>
    <row r="76" spans="1:9" s="93" customFormat="1" ht="18.75" customHeight="1">
      <c r="A76" s="32"/>
      <c r="B76" s="130"/>
      <c r="C76" s="192">
        <v>2540</v>
      </c>
      <c r="D76" s="312" t="s">
        <v>172</v>
      </c>
      <c r="E76" s="312"/>
      <c r="F76" s="312"/>
      <c r="G76" s="312"/>
      <c r="H76" s="472">
        <v>102325</v>
      </c>
      <c r="I76" s="122"/>
    </row>
    <row r="77" spans="1:9" s="93" customFormat="1" ht="18.75" customHeight="1">
      <c r="A77" s="32"/>
      <c r="B77" s="33">
        <v>80104</v>
      </c>
      <c r="C77" s="33"/>
      <c r="D77" s="33" t="s">
        <v>119</v>
      </c>
      <c r="E77" s="82"/>
      <c r="F77" s="82"/>
      <c r="G77" s="82"/>
      <c r="H77" s="82">
        <f>H78</f>
        <v>150000</v>
      </c>
      <c r="I77" s="122"/>
    </row>
    <row r="78" spans="1:9" s="93" customFormat="1" ht="18.75" customHeight="1">
      <c r="A78" s="32"/>
      <c r="B78" s="133"/>
      <c r="C78" s="133"/>
      <c r="D78" s="133" t="s">
        <v>120</v>
      </c>
      <c r="E78" s="141"/>
      <c r="F78" s="141"/>
      <c r="G78" s="141"/>
      <c r="H78" s="141">
        <f>H88</f>
        <v>150000</v>
      </c>
      <c r="I78" s="122"/>
    </row>
    <row r="79" spans="1:9" s="93" customFormat="1" ht="41.25" customHeight="1">
      <c r="A79" s="32"/>
      <c r="B79" s="30"/>
      <c r="C79" s="30"/>
      <c r="D79" s="306" t="s">
        <v>173</v>
      </c>
      <c r="E79" s="307"/>
      <c r="F79" s="307"/>
      <c r="G79" s="307"/>
      <c r="H79" s="212">
        <v>26200</v>
      </c>
      <c r="I79" s="122"/>
    </row>
    <row r="80" spans="1:9" s="93" customFormat="1" ht="30" customHeight="1">
      <c r="A80" s="32"/>
      <c r="B80" s="30"/>
      <c r="C80" s="30"/>
      <c r="D80" s="304" t="s">
        <v>174</v>
      </c>
      <c r="E80" s="201"/>
      <c r="F80" s="201"/>
      <c r="G80" s="201"/>
      <c r="H80" s="305">
        <v>668</v>
      </c>
      <c r="I80" s="122"/>
    </row>
    <row r="81" spans="1:9" s="93" customFormat="1" ht="31.5" customHeight="1">
      <c r="A81" s="32"/>
      <c r="B81" s="30"/>
      <c r="C81" s="30"/>
      <c r="D81" s="309" t="s">
        <v>316</v>
      </c>
      <c r="E81" s="201"/>
      <c r="F81" s="201"/>
      <c r="G81" s="201"/>
      <c r="H81" s="305">
        <v>43203</v>
      </c>
      <c r="I81" s="122"/>
    </row>
    <row r="82" spans="1:9" s="93" customFormat="1" ht="28.5" customHeight="1">
      <c r="A82" s="32"/>
      <c r="B82" s="30"/>
      <c r="C82" s="30"/>
      <c r="D82" s="304" t="s">
        <v>211</v>
      </c>
      <c r="E82" s="201"/>
      <c r="F82" s="201"/>
      <c r="G82" s="201"/>
      <c r="H82" s="305">
        <v>15347</v>
      </c>
      <c r="I82" s="122"/>
    </row>
    <row r="83" spans="1:9" s="93" customFormat="1" ht="27.75" customHeight="1">
      <c r="A83" s="40"/>
      <c r="B83" s="36"/>
      <c r="C83" s="36"/>
      <c r="D83" s="473" t="s">
        <v>210</v>
      </c>
      <c r="E83" s="474"/>
      <c r="F83" s="474"/>
      <c r="G83" s="474"/>
      <c r="H83" s="202">
        <v>16032</v>
      </c>
      <c r="I83" s="122"/>
    </row>
    <row r="84" spans="1:9" s="93" customFormat="1" ht="27.75" customHeight="1">
      <c r="A84" s="41"/>
      <c r="B84" s="133"/>
      <c r="C84" s="133"/>
      <c r="D84" s="475" t="s">
        <v>208</v>
      </c>
      <c r="E84" s="195"/>
      <c r="F84" s="195"/>
      <c r="G84" s="195"/>
      <c r="H84" s="476">
        <v>14362</v>
      </c>
      <c r="I84" s="122"/>
    </row>
    <row r="85" spans="1:9" s="93" customFormat="1" ht="29.25" customHeight="1">
      <c r="A85" s="32"/>
      <c r="B85" s="30"/>
      <c r="C85" s="30"/>
      <c r="D85" s="304" t="s">
        <v>209</v>
      </c>
      <c r="E85" s="201"/>
      <c r="F85" s="201"/>
      <c r="G85" s="201"/>
      <c r="H85" s="305">
        <v>5464</v>
      </c>
      <c r="I85" s="122"/>
    </row>
    <row r="86" spans="1:9" s="93" customFormat="1" ht="26.25" customHeight="1">
      <c r="A86" s="32"/>
      <c r="B86" s="30"/>
      <c r="C86" s="30"/>
      <c r="D86" s="309" t="s">
        <v>175</v>
      </c>
      <c r="E86" s="201"/>
      <c r="F86" s="201"/>
      <c r="G86" s="201"/>
      <c r="H86" s="305">
        <v>11356</v>
      </c>
      <c r="I86" s="122"/>
    </row>
    <row r="87" spans="1:9" s="93" customFormat="1" ht="27" customHeight="1">
      <c r="A87" s="32"/>
      <c r="B87" s="30"/>
      <c r="C87" s="30"/>
      <c r="D87" s="304" t="s">
        <v>176</v>
      </c>
      <c r="E87" s="201"/>
      <c r="F87" s="201"/>
      <c r="G87" s="201"/>
      <c r="H87" s="305">
        <v>17368</v>
      </c>
      <c r="I87" s="122"/>
    </row>
    <row r="88" spans="1:9" s="93" customFormat="1" ht="19.5" customHeight="1">
      <c r="A88" s="32"/>
      <c r="B88" s="192"/>
      <c r="C88" s="192">
        <v>2540</v>
      </c>
      <c r="D88" s="285" t="s">
        <v>172</v>
      </c>
      <c r="E88" s="286"/>
      <c r="F88" s="286"/>
      <c r="G88" s="286"/>
      <c r="H88" s="286">
        <f>SUM(H79:H87)</f>
        <v>150000</v>
      </c>
      <c r="I88" s="122"/>
    </row>
    <row r="89" spans="1:9" s="93" customFormat="1" ht="19.5" customHeight="1">
      <c r="A89" s="32"/>
      <c r="B89" s="33">
        <v>80110</v>
      </c>
      <c r="C89" s="33"/>
      <c r="D89" s="33" t="s">
        <v>40</v>
      </c>
      <c r="E89" s="82"/>
      <c r="F89" s="82"/>
      <c r="G89" s="82"/>
      <c r="H89" s="82">
        <f>H90+H92</f>
        <v>383591</v>
      </c>
      <c r="I89" s="122">
        <f>H89-G89</f>
        <v>383591</v>
      </c>
    </row>
    <row r="90" spans="1:9" s="93" customFormat="1" ht="18.75" customHeight="1">
      <c r="A90" s="32"/>
      <c r="B90" s="30"/>
      <c r="C90" s="30"/>
      <c r="D90" s="30" t="s">
        <v>101</v>
      </c>
      <c r="E90" s="141"/>
      <c r="F90" s="141"/>
      <c r="G90" s="141"/>
      <c r="H90" s="141">
        <v>200000</v>
      </c>
      <c r="I90" s="122"/>
    </row>
    <row r="91" spans="1:9" s="93" customFormat="1" ht="18.75" customHeight="1">
      <c r="A91" s="32"/>
      <c r="B91" s="89"/>
      <c r="C91" s="156">
        <v>4010</v>
      </c>
      <c r="D91" s="215" t="s">
        <v>171</v>
      </c>
      <c r="E91" s="181"/>
      <c r="F91" s="181"/>
      <c r="G91" s="181"/>
      <c r="H91" s="181">
        <v>200000</v>
      </c>
      <c r="I91" s="122"/>
    </row>
    <row r="92" spans="1:9" s="93" customFormat="1" ht="18.75" customHeight="1">
      <c r="A92" s="32"/>
      <c r="B92" s="30"/>
      <c r="C92" s="30"/>
      <c r="D92" s="163" t="s">
        <v>121</v>
      </c>
      <c r="E92" s="164"/>
      <c r="F92" s="164"/>
      <c r="G92" s="164"/>
      <c r="H92" s="164">
        <f>H102</f>
        <v>183591</v>
      </c>
      <c r="I92" s="122">
        <f>H92-G92</f>
        <v>183591</v>
      </c>
    </row>
    <row r="93" spans="1:9" s="93" customFormat="1" ht="26.25" customHeight="1">
      <c r="A93" s="32"/>
      <c r="B93" s="30"/>
      <c r="C93" s="30"/>
      <c r="D93" s="310" t="s">
        <v>259</v>
      </c>
      <c r="E93" s="307"/>
      <c r="F93" s="307"/>
      <c r="G93" s="307"/>
      <c r="H93" s="212">
        <v>7047</v>
      </c>
      <c r="I93" s="122"/>
    </row>
    <row r="94" spans="1:9" s="93" customFormat="1" ht="27" customHeight="1">
      <c r="A94" s="32"/>
      <c r="B94" s="30"/>
      <c r="C94" s="30"/>
      <c r="D94" s="304" t="s">
        <v>260</v>
      </c>
      <c r="E94" s="201"/>
      <c r="F94" s="201"/>
      <c r="G94" s="201"/>
      <c r="H94" s="305">
        <v>24730</v>
      </c>
      <c r="I94" s="122"/>
    </row>
    <row r="95" spans="1:9" s="93" customFormat="1" ht="27.75" customHeight="1">
      <c r="A95" s="32"/>
      <c r="B95" s="30"/>
      <c r="C95" s="30"/>
      <c r="D95" s="304" t="s">
        <v>261</v>
      </c>
      <c r="E95" s="201"/>
      <c r="F95" s="201"/>
      <c r="G95" s="201"/>
      <c r="H95" s="305">
        <v>16281</v>
      </c>
      <c r="I95" s="122"/>
    </row>
    <row r="96" spans="1:9" s="93" customFormat="1" ht="27" customHeight="1">
      <c r="A96" s="32"/>
      <c r="B96" s="30"/>
      <c r="C96" s="30"/>
      <c r="D96" s="304" t="s">
        <v>262</v>
      </c>
      <c r="E96" s="201"/>
      <c r="F96" s="201"/>
      <c r="G96" s="201"/>
      <c r="H96" s="305">
        <v>49329</v>
      </c>
      <c r="I96" s="122"/>
    </row>
    <row r="97" spans="1:9" s="93" customFormat="1" ht="27" customHeight="1">
      <c r="A97" s="32"/>
      <c r="B97" s="30"/>
      <c r="C97" s="30"/>
      <c r="D97" s="304" t="s">
        <v>263</v>
      </c>
      <c r="E97" s="201"/>
      <c r="F97" s="201"/>
      <c r="G97" s="201"/>
      <c r="H97" s="305">
        <v>23085</v>
      </c>
      <c r="I97" s="122"/>
    </row>
    <row r="98" spans="1:9" s="93" customFormat="1" ht="27" customHeight="1">
      <c r="A98" s="32"/>
      <c r="B98" s="30"/>
      <c r="C98" s="30"/>
      <c r="D98" s="304" t="s">
        <v>264</v>
      </c>
      <c r="E98" s="201"/>
      <c r="F98" s="201"/>
      <c r="G98" s="201"/>
      <c r="H98" s="305">
        <v>33534</v>
      </c>
      <c r="I98" s="122"/>
    </row>
    <row r="99" spans="1:9" s="93" customFormat="1" ht="27.75" customHeight="1">
      <c r="A99" s="32"/>
      <c r="B99" s="30"/>
      <c r="C99" s="30"/>
      <c r="D99" s="304" t="s">
        <v>265</v>
      </c>
      <c r="E99" s="201"/>
      <c r="F99" s="201"/>
      <c r="G99" s="201"/>
      <c r="H99" s="305">
        <v>15552</v>
      </c>
      <c r="I99" s="122"/>
    </row>
    <row r="100" spans="1:9" s="93" customFormat="1" ht="27" customHeight="1">
      <c r="A100" s="32"/>
      <c r="B100" s="30"/>
      <c r="C100" s="30"/>
      <c r="D100" s="304" t="s">
        <v>266</v>
      </c>
      <c r="E100" s="201"/>
      <c r="F100" s="201"/>
      <c r="G100" s="201"/>
      <c r="H100" s="305">
        <v>5042</v>
      </c>
      <c r="I100" s="122"/>
    </row>
    <row r="101" spans="1:9" s="93" customFormat="1" ht="27" customHeight="1">
      <c r="A101" s="32"/>
      <c r="B101" s="30"/>
      <c r="C101" s="30"/>
      <c r="D101" s="308" t="s">
        <v>267</v>
      </c>
      <c r="E101" s="477"/>
      <c r="F101" s="477"/>
      <c r="G101" s="477"/>
      <c r="H101" s="471">
        <v>8991</v>
      </c>
      <c r="I101" s="122"/>
    </row>
    <row r="102" spans="1:9" s="93" customFormat="1" ht="18.75" customHeight="1">
      <c r="A102" s="32"/>
      <c r="B102" s="130"/>
      <c r="C102" s="192">
        <v>2540</v>
      </c>
      <c r="D102" s="312" t="s">
        <v>172</v>
      </c>
      <c r="E102" s="472"/>
      <c r="F102" s="472"/>
      <c r="G102" s="472"/>
      <c r="H102" s="472">
        <v>183591</v>
      </c>
      <c r="I102" s="122"/>
    </row>
    <row r="103" spans="1:9" s="93" customFormat="1" ht="18" customHeight="1">
      <c r="A103" s="32"/>
      <c r="B103" s="33">
        <v>80120</v>
      </c>
      <c r="C103" s="33"/>
      <c r="D103" s="33" t="s">
        <v>41</v>
      </c>
      <c r="E103" s="82"/>
      <c r="F103" s="82"/>
      <c r="G103" s="82"/>
      <c r="H103" s="82">
        <f>H106+H104</f>
        <v>375759</v>
      </c>
      <c r="I103" s="122">
        <f>H103-G103</f>
        <v>375759</v>
      </c>
    </row>
    <row r="104" spans="1:9" s="93" customFormat="1" ht="18" customHeight="1">
      <c r="A104" s="32"/>
      <c r="B104" s="30"/>
      <c r="C104" s="30"/>
      <c r="D104" s="30" t="s">
        <v>101</v>
      </c>
      <c r="E104" s="141"/>
      <c r="F104" s="141"/>
      <c r="G104" s="141"/>
      <c r="H104" s="141">
        <v>151169</v>
      </c>
      <c r="I104" s="122"/>
    </row>
    <row r="105" spans="1:9" s="93" customFormat="1" ht="18" customHeight="1">
      <c r="A105" s="32"/>
      <c r="B105" s="89"/>
      <c r="C105" s="156">
        <v>4010</v>
      </c>
      <c r="D105" s="215" t="s">
        <v>171</v>
      </c>
      <c r="E105" s="181"/>
      <c r="F105" s="181"/>
      <c r="G105" s="181"/>
      <c r="H105" s="181">
        <v>151169</v>
      </c>
      <c r="I105" s="122"/>
    </row>
    <row r="106" spans="1:9" s="93" customFormat="1" ht="18" customHeight="1">
      <c r="A106" s="32"/>
      <c r="B106" s="30"/>
      <c r="C106" s="30"/>
      <c r="D106" s="161" t="s">
        <v>113</v>
      </c>
      <c r="E106" s="162"/>
      <c r="F106" s="162"/>
      <c r="G106" s="162"/>
      <c r="H106" s="162">
        <f>H121</f>
        <v>224590</v>
      </c>
      <c r="I106" s="122">
        <f>H106-G106</f>
        <v>224590</v>
      </c>
    </row>
    <row r="107" spans="1:9" s="93" customFormat="1" ht="28.5" customHeight="1">
      <c r="A107" s="32"/>
      <c r="B107" s="30"/>
      <c r="C107" s="30"/>
      <c r="D107" s="478" t="s">
        <v>268</v>
      </c>
      <c r="E107" s="479"/>
      <c r="F107" s="479"/>
      <c r="G107" s="479"/>
      <c r="H107" s="479">
        <v>30740</v>
      </c>
      <c r="I107" s="122"/>
    </row>
    <row r="108" spans="1:9" s="93" customFormat="1" ht="29.25" customHeight="1">
      <c r="A108" s="32"/>
      <c r="B108" s="30"/>
      <c r="C108" s="30"/>
      <c r="D108" s="480" t="s">
        <v>269</v>
      </c>
      <c r="E108" s="305"/>
      <c r="F108" s="305"/>
      <c r="G108" s="305"/>
      <c r="H108" s="305">
        <v>24645</v>
      </c>
      <c r="I108" s="122"/>
    </row>
    <row r="109" spans="1:9" s="93" customFormat="1" ht="27.75" customHeight="1">
      <c r="A109" s="40"/>
      <c r="B109" s="36"/>
      <c r="C109" s="36"/>
      <c r="D109" s="486" t="s">
        <v>270</v>
      </c>
      <c r="E109" s="202"/>
      <c r="F109" s="202"/>
      <c r="G109" s="202"/>
      <c r="H109" s="202">
        <v>10975</v>
      </c>
      <c r="I109" s="122"/>
    </row>
    <row r="110" spans="1:9" s="93" customFormat="1" ht="30" customHeight="1">
      <c r="A110" s="41"/>
      <c r="B110" s="133"/>
      <c r="C110" s="133"/>
      <c r="D110" s="487" t="s">
        <v>271</v>
      </c>
      <c r="E110" s="476"/>
      <c r="F110" s="476"/>
      <c r="G110" s="476"/>
      <c r="H110" s="476">
        <v>9918</v>
      </c>
      <c r="I110" s="122"/>
    </row>
    <row r="111" spans="1:9" s="93" customFormat="1" ht="27.75" customHeight="1">
      <c r="A111" s="32"/>
      <c r="B111" s="30"/>
      <c r="C111" s="30"/>
      <c r="D111" s="480" t="s">
        <v>272</v>
      </c>
      <c r="E111" s="305"/>
      <c r="F111" s="305"/>
      <c r="G111" s="305"/>
      <c r="H111" s="305">
        <v>6241</v>
      </c>
      <c r="I111" s="122"/>
    </row>
    <row r="112" spans="1:9" s="93" customFormat="1" ht="27" customHeight="1">
      <c r="A112" s="32"/>
      <c r="B112" s="30"/>
      <c r="C112" s="30"/>
      <c r="D112" s="480" t="s">
        <v>273</v>
      </c>
      <c r="E112" s="305"/>
      <c r="F112" s="305"/>
      <c r="G112" s="305"/>
      <c r="H112" s="305">
        <v>40810</v>
      </c>
      <c r="I112" s="122"/>
    </row>
    <row r="113" spans="1:9" s="93" customFormat="1" ht="26.25" customHeight="1">
      <c r="A113" s="32"/>
      <c r="B113" s="30"/>
      <c r="C113" s="30"/>
      <c r="D113" s="480" t="s">
        <v>274</v>
      </c>
      <c r="E113" s="305"/>
      <c r="F113" s="305"/>
      <c r="G113" s="305"/>
      <c r="H113" s="305">
        <v>6625</v>
      </c>
      <c r="I113" s="122"/>
    </row>
    <row r="114" spans="1:9" s="93" customFormat="1" ht="26.25" customHeight="1">
      <c r="A114" s="32"/>
      <c r="B114" s="30"/>
      <c r="C114" s="30"/>
      <c r="D114" s="480" t="s">
        <v>275</v>
      </c>
      <c r="E114" s="305"/>
      <c r="F114" s="305"/>
      <c r="G114" s="305"/>
      <c r="H114" s="305">
        <v>31005</v>
      </c>
      <c r="I114" s="122"/>
    </row>
    <row r="115" spans="1:9" s="93" customFormat="1" ht="26.25" customHeight="1">
      <c r="A115" s="32"/>
      <c r="B115" s="30"/>
      <c r="C115" s="30"/>
      <c r="D115" s="480" t="s">
        <v>276</v>
      </c>
      <c r="E115" s="305"/>
      <c r="F115" s="305"/>
      <c r="G115" s="305"/>
      <c r="H115" s="305">
        <v>7950</v>
      </c>
      <c r="I115" s="122"/>
    </row>
    <row r="116" spans="1:9" s="93" customFormat="1" ht="27" customHeight="1">
      <c r="A116" s="32"/>
      <c r="B116" s="30"/>
      <c r="C116" s="30"/>
      <c r="D116" s="480" t="s">
        <v>277</v>
      </c>
      <c r="E116" s="305"/>
      <c r="F116" s="305"/>
      <c r="G116" s="305"/>
      <c r="H116" s="305">
        <v>10896</v>
      </c>
      <c r="I116" s="122"/>
    </row>
    <row r="117" spans="1:9" s="93" customFormat="1" ht="27.75" customHeight="1">
      <c r="A117" s="32"/>
      <c r="B117" s="30"/>
      <c r="C117" s="30"/>
      <c r="D117" s="480" t="s">
        <v>278</v>
      </c>
      <c r="E117" s="305"/>
      <c r="F117" s="305"/>
      <c r="G117" s="305"/>
      <c r="H117" s="305">
        <v>3710</v>
      </c>
      <c r="I117" s="122"/>
    </row>
    <row r="118" spans="1:9" s="93" customFormat="1" ht="27" customHeight="1">
      <c r="A118" s="32"/>
      <c r="B118" s="30"/>
      <c r="C118" s="30"/>
      <c r="D118" s="480" t="s">
        <v>279</v>
      </c>
      <c r="E118" s="305"/>
      <c r="F118" s="305"/>
      <c r="G118" s="305"/>
      <c r="H118" s="305">
        <v>38690</v>
      </c>
      <c r="I118" s="122"/>
    </row>
    <row r="119" spans="1:9" s="93" customFormat="1" ht="27" customHeight="1">
      <c r="A119" s="32"/>
      <c r="B119" s="30"/>
      <c r="C119" s="30"/>
      <c r="D119" s="481" t="s">
        <v>280</v>
      </c>
      <c r="E119" s="305"/>
      <c r="F119" s="305"/>
      <c r="G119" s="305"/>
      <c r="H119" s="305">
        <v>2385</v>
      </c>
      <c r="I119" s="122"/>
    </row>
    <row r="120" spans="1:9" s="93" customFormat="1" ht="27" customHeight="1" hidden="1">
      <c r="A120" s="32"/>
      <c r="B120" s="30"/>
      <c r="C120" s="30"/>
      <c r="D120" s="488" t="s">
        <v>281</v>
      </c>
      <c r="E120" s="471"/>
      <c r="F120" s="471"/>
      <c r="G120" s="471"/>
      <c r="H120" s="471"/>
      <c r="I120" s="122"/>
    </row>
    <row r="121" spans="1:9" s="93" customFormat="1" ht="18" customHeight="1">
      <c r="A121" s="32"/>
      <c r="B121" s="130"/>
      <c r="C121" s="192">
        <v>2540</v>
      </c>
      <c r="D121" s="312" t="s">
        <v>172</v>
      </c>
      <c r="E121" s="472"/>
      <c r="F121" s="472"/>
      <c r="G121" s="472"/>
      <c r="H121" s="472">
        <v>224590</v>
      </c>
      <c r="I121" s="122"/>
    </row>
    <row r="122" spans="1:9" s="93" customFormat="1" ht="18" customHeight="1">
      <c r="A122" s="32"/>
      <c r="B122" s="33">
        <v>80123</v>
      </c>
      <c r="C122" s="40"/>
      <c r="D122" s="40" t="s">
        <v>87</v>
      </c>
      <c r="E122" s="82"/>
      <c r="F122" s="82"/>
      <c r="G122" s="82">
        <f>G123</f>
        <v>13928</v>
      </c>
      <c r="H122" s="82"/>
      <c r="I122" s="122"/>
    </row>
    <row r="123" spans="1:9" s="93" customFormat="1" ht="18" customHeight="1">
      <c r="A123" s="32"/>
      <c r="B123" s="133"/>
      <c r="C123" s="133"/>
      <c r="D123" s="133" t="s">
        <v>141</v>
      </c>
      <c r="E123" s="141"/>
      <c r="F123" s="141"/>
      <c r="G123" s="141">
        <f>G125</f>
        <v>13928</v>
      </c>
      <c r="H123" s="141"/>
      <c r="I123" s="122"/>
    </row>
    <row r="124" spans="1:9" s="93" customFormat="1" ht="28.5" customHeight="1">
      <c r="A124" s="32"/>
      <c r="B124" s="30"/>
      <c r="C124" s="30"/>
      <c r="D124" s="303" t="s">
        <v>180</v>
      </c>
      <c r="E124" s="307"/>
      <c r="F124" s="307"/>
      <c r="G124" s="212">
        <v>13928</v>
      </c>
      <c r="H124" s="307"/>
      <c r="I124" s="122"/>
    </row>
    <row r="125" spans="1:9" s="93" customFormat="1" ht="28.5" customHeight="1">
      <c r="A125" s="32"/>
      <c r="B125" s="192"/>
      <c r="C125" s="192">
        <v>2590</v>
      </c>
      <c r="D125" s="285" t="s">
        <v>177</v>
      </c>
      <c r="E125" s="286"/>
      <c r="F125" s="286"/>
      <c r="G125" s="286">
        <v>13928</v>
      </c>
      <c r="H125" s="286"/>
      <c r="I125" s="122"/>
    </row>
    <row r="126" spans="1:9" s="93" customFormat="1" ht="18.75" customHeight="1">
      <c r="A126" s="32"/>
      <c r="B126" s="40">
        <v>80130</v>
      </c>
      <c r="C126" s="40"/>
      <c r="D126" s="40" t="s">
        <v>42</v>
      </c>
      <c r="E126" s="76"/>
      <c r="F126" s="76"/>
      <c r="G126" s="76"/>
      <c r="H126" s="76">
        <f>H129+H127</f>
        <v>466703</v>
      </c>
      <c r="I126" s="122">
        <f>H126-G126</f>
        <v>466703</v>
      </c>
    </row>
    <row r="127" spans="1:9" s="93" customFormat="1" ht="18.75" customHeight="1">
      <c r="A127" s="32"/>
      <c r="B127" s="30"/>
      <c r="C127" s="30"/>
      <c r="D127" s="182" t="s">
        <v>101</v>
      </c>
      <c r="E127" s="128"/>
      <c r="F127" s="128"/>
      <c r="G127" s="128"/>
      <c r="H127" s="128">
        <v>100000</v>
      </c>
      <c r="I127" s="122"/>
    </row>
    <row r="128" spans="1:9" s="93" customFormat="1" ht="18.75" customHeight="1">
      <c r="A128" s="32"/>
      <c r="B128" s="89"/>
      <c r="C128" s="156">
        <v>4010</v>
      </c>
      <c r="D128" s="215" t="s">
        <v>171</v>
      </c>
      <c r="E128" s="181"/>
      <c r="F128" s="181"/>
      <c r="G128" s="181"/>
      <c r="H128" s="181">
        <v>100000</v>
      </c>
      <c r="I128" s="122"/>
    </row>
    <row r="129" spans="1:9" s="93" customFormat="1" ht="18.75" customHeight="1">
      <c r="A129" s="32"/>
      <c r="B129" s="30"/>
      <c r="C129" s="30"/>
      <c r="D129" s="30" t="s">
        <v>114</v>
      </c>
      <c r="E129" s="141"/>
      <c r="F129" s="141"/>
      <c r="G129" s="141"/>
      <c r="H129" s="141">
        <f>H162</f>
        <v>366703</v>
      </c>
      <c r="I129" s="122">
        <f>H129-G129</f>
        <v>366703</v>
      </c>
    </row>
    <row r="130" spans="1:9" s="93" customFormat="1" ht="27.75" customHeight="1">
      <c r="A130" s="32"/>
      <c r="B130" s="30"/>
      <c r="C130" s="30"/>
      <c r="D130" s="493" t="s">
        <v>282</v>
      </c>
      <c r="E130" s="479"/>
      <c r="F130" s="479"/>
      <c r="G130" s="479"/>
      <c r="H130" s="479">
        <v>2584</v>
      </c>
      <c r="I130" s="122"/>
    </row>
    <row r="131" spans="1:9" s="93" customFormat="1" ht="27.75" customHeight="1">
      <c r="A131" s="32"/>
      <c r="B131" s="30"/>
      <c r="C131" s="30"/>
      <c r="D131" s="481" t="s">
        <v>283</v>
      </c>
      <c r="E131" s="305"/>
      <c r="F131" s="305"/>
      <c r="G131" s="305"/>
      <c r="H131" s="305">
        <v>3468</v>
      </c>
      <c r="I131" s="122"/>
    </row>
    <row r="132" spans="1:9" s="93" customFormat="1" ht="27" customHeight="1">
      <c r="A132" s="32"/>
      <c r="B132" s="30"/>
      <c r="C132" s="30"/>
      <c r="D132" s="489" t="s">
        <v>284</v>
      </c>
      <c r="E132" s="471"/>
      <c r="F132" s="471"/>
      <c r="G132" s="471"/>
      <c r="H132" s="471">
        <v>1360</v>
      </c>
      <c r="I132" s="122"/>
    </row>
    <row r="133" spans="1:9" s="93" customFormat="1" ht="27" customHeight="1">
      <c r="A133" s="32"/>
      <c r="B133" s="30"/>
      <c r="C133" s="30"/>
      <c r="D133" s="490" t="s">
        <v>285</v>
      </c>
      <c r="E133" s="305"/>
      <c r="F133" s="305"/>
      <c r="G133" s="305"/>
      <c r="H133" s="305">
        <v>5335</v>
      </c>
      <c r="I133" s="122"/>
    </row>
    <row r="134" spans="1:9" s="93" customFormat="1" ht="39" customHeight="1">
      <c r="A134" s="40"/>
      <c r="B134" s="36"/>
      <c r="C134" s="36"/>
      <c r="D134" s="494" t="s">
        <v>286</v>
      </c>
      <c r="E134" s="409"/>
      <c r="F134" s="409"/>
      <c r="G134" s="409"/>
      <c r="H134" s="409">
        <v>2813</v>
      </c>
      <c r="I134" s="122"/>
    </row>
    <row r="135" spans="1:9" s="93" customFormat="1" ht="27" customHeight="1">
      <c r="A135" s="41"/>
      <c r="B135" s="133"/>
      <c r="C135" s="133"/>
      <c r="D135" s="491" t="s">
        <v>287</v>
      </c>
      <c r="E135" s="476"/>
      <c r="F135" s="476"/>
      <c r="G135" s="476"/>
      <c r="H135" s="476">
        <v>1940</v>
      </c>
      <c r="I135" s="122"/>
    </row>
    <row r="136" spans="1:9" s="93" customFormat="1" ht="27.75" customHeight="1">
      <c r="A136" s="32"/>
      <c r="B136" s="30"/>
      <c r="C136" s="30"/>
      <c r="D136" s="480" t="s">
        <v>178</v>
      </c>
      <c r="E136" s="305"/>
      <c r="F136" s="305"/>
      <c r="G136" s="305"/>
      <c r="H136" s="305">
        <v>9060</v>
      </c>
      <c r="I136" s="122"/>
    </row>
    <row r="137" spans="1:9" s="93" customFormat="1" ht="27" customHeight="1">
      <c r="A137" s="32"/>
      <c r="B137" s="30"/>
      <c r="C137" s="30"/>
      <c r="D137" s="490" t="s">
        <v>288</v>
      </c>
      <c r="E137" s="305"/>
      <c r="F137" s="305"/>
      <c r="G137" s="305"/>
      <c r="H137" s="305">
        <v>15368</v>
      </c>
      <c r="I137" s="122"/>
    </row>
    <row r="138" spans="1:9" s="93" customFormat="1" ht="21" customHeight="1">
      <c r="A138" s="32"/>
      <c r="B138" s="30"/>
      <c r="C138" s="30"/>
      <c r="D138" s="481" t="s">
        <v>289</v>
      </c>
      <c r="E138" s="305"/>
      <c r="F138" s="305"/>
      <c r="G138" s="305"/>
      <c r="H138" s="305">
        <v>68816</v>
      </c>
      <c r="I138" s="122"/>
    </row>
    <row r="139" spans="1:9" s="93" customFormat="1" ht="27" customHeight="1">
      <c r="A139" s="32"/>
      <c r="B139" s="30"/>
      <c r="C139" s="30"/>
      <c r="D139" s="490" t="s">
        <v>290</v>
      </c>
      <c r="E139" s="305"/>
      <c r="F139" s="305"/>
      <c r="G139" s="305"/>
      <c r="H139" s="305">
        <v>5304</v>
      </c>
      <c r="I139" s="122"/>
    </row>
    <row r="140" spans="1:9" s="93" customFormat="1" ht="26.25" customHeight="1">
      <c r="A140" s="32"/>
      <c r="B140" s="30"/>
      <c r="C140" s="30"/>
      <c r="D140" s="490" t="s">
        <v>291</v>
      </c>
      <c r="E140" s="305"/>
      <c r="F140" s="305"/>
      <c r="G140" s="305"/>
      <c r="H140" s="305">
        <v>9996</v>
      </c>
      <c r="I140" s="122"/>
    </row>
    <row r="141" spans="1:9" s="93" customFormat="1" ht="27" customHeight="1">
      <c r="A141" s="32"/>
      <c r="B141" s="30"/>
      <c r="C141" s="30"/>
      <c r="D141" s="490" t="s">
        <v>292</v>
      </c>
      <c r="E141" s="305"/>
      <c r="F141" s="305"/>
      <c r="G141" s="305"/>
      <c r="H141" s="305">
        <v>8704</v>
      </c>
      <c r="I141" s="122"/>
    </row>
    <row r="142" spans="1:9" s="93" customFormat="1" ht="27" customHeight="1">
      <c r="A142" s="32"/>
      <c r="B142" s="30"/>
      <c r="C142" s="30"/>
      <c r="D142" s="481" t="s">
        <v>293</v>
      </c>
      <c r="E142" s="305"/>
      <c r="F142" s="305"/>
      <c r="G142" s="305"/>
      <c r="H142" s="305">
        <v>2176</v>
      </c>
      <c r="I142" s="122"/>
    </row>
    <row r="143" spans="1:9" s="93" customFormat="1" ht="27" customHeight="1" hidden="1">
      <c r="A143" s="32"/>
      <c r="B143" s="30"/>
      <c r="C143" s="30"/>
      <c r="D143" s="480" t="s">
        <v>294</v>
      </c>
      <c r="E143" s="305"/>
      <c r="F143" s="305"/>
      <c r="G143" s="305"/>
      <c r="H143" s="305"/>
      <c r="I143" s="122"/>
    </row>
    <row r="144" spans="1:9" s="93" customFormat="1" ht="19.5" customHeight="1">
      <c r="A144" s="32"/>
      <c r="B144" s="30"/>
      <c r="C144" s="30"/>
      <c r="D144" s="480" t="s">
        <v>295</v>
      </c>
      <c r="E144" s="305"/>
      <c r="F144" s="305"/>
      <c r="G144" s="305"/>
      <c r="H144" s="305">
        <v>3400</v>
      </c>
      <c r="I144" s="122"/>
    </row>
    <row r="145" spans="1:9" s="93" customFormat="1" ht="30" customHeight="1">
      <c r="A145" s="32"/>
      <c r="B145" s="30"/>
      <c r="C145" s="30"/>
      <c r="D145" s="490" t="s">
        <v>296</v>
      </c>
      <c r="E145" s="305"/>
      <c r="F145" s="305"/>
      <c r="G145" s="305"/>
      <c r="H145" s="305">
        <v>11696</v>
      </c>
      <c r="I145" s="122"/>
    </row>
    <row r="146" spans="1:9" s="93" customFormat="1" ht="29.25" customHeight="1">
      <c r="A146" s="32"/>
      <c r="B146" s="30"/>
      <c r="C146" s="30"/>
      <c r="D146" s="490" t="s">
        <v>297</v>
      </c>
      <c r="E146" s="305"/>
      <c r="F146" s="305"/>
      <c r="G146" s="305"/>
      <c r="H146" s="305">
        <v>2108</v>
      </c>
      <c r="I146" s="122"/>
    </row>
    <row r="147" spans="1:9" s="93" customFormat="1" ht="17.25" customHeight="1">
      <c r="A147" s="32"/>
      <c r="B147" s="30"/>
      <c r="C147" s="30"/>
      <c r="D147" s="490" t="s">
        <v>298</v>
      </c>
      <c r="E147" s="305"/>
      <c r="F147" s="305"/>
      <c r="G147" s="305"/>
      <c r="H147" s="305">
        <v>9860</v>
      </c>
      <c r="I147" s="122"/>
    </row>
    <row r="148" spans="1:9" s="93" customFormat="1" ht="26.25" customHeight="1">
      <c r="A148" s="32"/>
      <c r="B148" s="30"/>
      <c r="C148" s="30"/>
      <c r="D148" s="481" t="s">
        <v>299</v>
      </c>
      <c r="E148" s="305"/>
      <c r="F148" s="305"/>
      <c r="G148" s="305"/>
      <c r="H148" s="305">
        <v>3128</v>
      </c>
      <c r="I148" s="122"/>
    </row>
    <row r="149" spans="1:9" s="93" customFormat="1" ht="27.75" customHeight="1">
      <c r="A149" s="32"/>
      <c r="B149" s="30"/>
      <c r="C149" s="30"/>
      <c r="D149" s="480" t="s">
        <v>300</v>
      </c>
      <c r="E149" s="305"/>
      <c r="F149" s="305"/>
      <c r="G149" s="305"/>
      <c r="H149" s="305">
        <v>28832</v>
      </c>
      <c r="I149" s="122"/>
    </row>
    <row r="150" spans="1:9" s="93" customFormat="1" ht="30" customHeight="1">
      <c r="A150" s="32"/>
      <c r="B150" s="30"/>
      <c r="C150" s="30"/>
      <c r="D150" s="480" t="s">
        <v>301</v>
      </c>
      <c r="E150" s="305"/>
      <c r="F150" s="305"/>
      <c r="G150" s="305"/>
      <c r="H150" s="305">
        <v>18417</v>
      </c>
      <c r="I150" s="122"/>
    </row>
    <row r="151" spans="1:9" s="93" customFormat="1" ht="28.5" customHeight="1">
      <c r="A151" s="32"/>
      <c r="B151" s="30"/>
      <c r="C151" s="30"/>
      <c r="D151" s="490" t="s">
        <v>302</v>
      </c>
      <c r="E151" s="305"/>
      <c r="F151" s="305"/>
      <c r="G151" s="305"/>
      <c r="H151" s="305">
        <v>9236</v>
      </c>
      <c r="I151" s="122"/>
    </row>
    <row r="152" spans="1:9" s="93" customFormat="1" ht="27.75" customHeight="1">
      <c r="A152" s="32"/>
      <c r="B152" s="30"/>
      <c r="C152" s="30"/>
      <c r="D152" s="481" t="s">
        <v>303</v>
      </c>
      <c r="E152" s="305"/>
      <c r="F152" s="305"/>
      <c r="G152" s="305"/>
      <c r="H152" s="305">
        <v>53108</v>
      </c>
      <c r="I152" s="122"/>
    </row>
    <row r="153" spans="1:9" s="93" customFormat="1" ht="27" customHeight="1">
      <c r="A153" s="32"/>
      <c r="B153" s="30"/>
      <c r="C153" s="30"/>
      <c r="D153" s="488" t="s">
        <v>304</v>
      </c>
      <c r="E153" s="471"/>
      <c r="F153" s="471"/>
      <c r="G153" s="471"/>
      <c r="H153" s="471">
        <v>2312</v>
      </c>
      <c r="I153" s="122"/>
    </row>
    <row r="154" spans="1:9" s="93" customFormat="1" ht="30" customHeight="1">
      <c r="A154" s="32"/>
      <c r="B154" s="30"/>
      <c r="C154" s="30"/>
      <c r="D154" s="490" t="s">
        <v>305</v>
      </c>
      <c r="E154" s="305"/>
      <c r="F154" s="305"/>
      <c r="G154" s="305"/>
      <c r="H154" s="305">
        <v>3740</v>
      </c>
      <c r="I154" s="122"/>
    </row>
    <row r="155" spans="1:9" s="93" customFormat="1" ht="28.5" customHeight="1">
      <c r="A155" s="32"/>
      <c r="B155" s="30"/>
      <c r="C155" s="30"/>
      <c r="D155" s="480" t="s">
        <v>306</v>
      </c>
      <c r="E155" s="305"/>
      <c r="F155" s="305"/>
      <c r="G155" s="305"/>
      <c r="H155" s="305">
        <v>4284</v>
      </c>
      <c r="I155" s="122"/>
    </row>
    <row r="156" spans="1:9" s="93" customFormat="1" ht="28.5" customHeight="1">
      <c r="A156" s="32"/>
      <c r="B156" s="30"/>
      <c r="C156" s="30"/>
      <c r="D156" s="492" t="s">
        <v>307</v>
      </c>
      <c r="E156" s="313"/>
      <c r="F156" s="313"/>
      <c r="G156" s="313"/>
      <c r="H156" s="313">
        <v>2584</v>
      </c>
      <c r="I156" s="122"/>
    </row>
    <row r="157" spans="1:9" s="93" customFormat="1" ht="27.75" customHeight="1">
      <c r="A157" s="32"/>
      <c r="B157" s="30"/>
      <c r="C157" s="30"/>
      <c r="D157" s="490" t="s">
        <v>308</v>
      </c>
      <c r="E157" s="305"/>
      <c r="F157" s="305"/>
      <c r="G157" s="305"/>
      <c r="H157" s="305">
        <v>3264</v>
      </c>
      <c r="I157" s="122"/>
    </row>
    <row r="158" spans="1:9" s="93" customFormat="1" ht="28.5" customHeight="1">
      <c r="A158" s="40"/>
      <c r="B158" s="36"/>
      <c r="C158" s="36"/>
      <c r="D158" s="495" t="s">
        <v>309</v>
      </c>
      <c r="E158" s="202"/>
      <c r="F158" s="202"/>
      <c r="G158" s="202"/>
      <c r="H158" s="202">
        <v>21757</v>
      </c>
      <c r="I158" s="122"/>
    </row>
    <row r="159" spans="1:9" s="93" customFormat="1" ht="28.5" customHeight="1">
      <c r="A159" s="41"/>
      <c r="B159" s="133"/>
      <c r="C159" s="133"/>
      <c r="D159" s="487" t="s">
        <v>310</v>
      </c>
      <c r="E159" s="476"/>
      <c r="F159" s="476"/>
      <c r="G159" s="476"/>
      <c r="H159" s="476">
        <v>12549</v>
      </c>
      <c r="I159" s="122"/>
    </row>
    <row r="160" spans="1:9" s="93" customFormat="1" ht="18.75" customHeight="1">
      <c r="A160" s="32"/>
      <c r="B160" s="30"/>
      <c r="C160" s="30"/>
      <c r="D160" s="480" t="s">
        <v>179</v>
      </c>
      <c r="E160" s="305"/>
      <c r="F160" s="305"/>
      <c r="G160" s="305"/>
      <c r="H160" s="305">
        <v>37766</v>
      </c>
      <c r="I160" s="122"/>
    </row>
    <row r="161" spans="1:9" s="93" customFormat="1" ht="26.25" customHeight="1">
      <c r="A161" s="32"/>
      <c r="B161" s="30"/>
      <c r="C161" s="30"/>
      <c r="D161" s="488" t="s">
        <v>311</v>
      </c>
      <c r="E161" s="471"/>
      <c r="F161" s="471"/>
      <c r="G161" s="471"/>
      <c r="H161" s="471">
        <v>1738</v>
      </c>
      <c r="I161" s="122"/>
    </row>
    <row r="162" spans="1:9" s="93" customFormat="1" ht="16.5" customHeight="1">
      <c r="A162" s="32"/>
      <c r="B162" s="130"/>
      <c r="C162" s="192">
        <v>2540</v>
      </c>
      <c r="D162" s="312" t="s">
        <v>172</v>
      </c>
      <c r="E162" s="472"/>
      <c r="F162" s="472"/>
      <c r="G162" s="472"/>
      <c r="H162" s="472">
        <v>366703</v>
      </c>
      <c r="I162" s="122"/>
    </row>
    <row r="163" spans="1:9" s="93" customFormat="1" ht="18.75" customHeight="1">
      <c r="A163" s="32"/>
      <c r="B163" s="33">
        <v>80134</v>
      </c>
      <c r="C163" s="33"/>
      <c r="D163" s="33" t="s">
        <v>88</v>
      </c>
      <c r="E163" s="76"/>
      <c r="F163" s="76"/>
      <c r="G163" s="76"/>
      <c r="H163" s="76">
        <f>H164</f>
        <v>50000</v>
      </c>
      <c r="I163" s="122"/>
    </row>
    <row r="164" spans="1:9" s="93" customFormat="1" ht="16.5" customHeight="1">
      <c r="A164" s="32"/>
      <c r="B164" s="133"/>
      <c r="C164" s="133"/>
      <c r="D164" s="133" t="s">
        <v>101</v>
      </c>
      <c r="E164" s="134"/>
      <c r="F164" s="134"/>
      <c r="G164" s="134"/>
      <c r="H164" s="134">
        <v>50000</v>
      </c>
      <c r="I164" s="122"/>
    </row>
    <row r="165" spans="1:9" s="93" customFormat="1" ht="16.5" customHeight="1">
      <c r="A165" s="32"/>
      <c r="B165" s="89"/>
      <c r="C165" s="156">
        <v>4010</v>
      </c>
      <c r="D165" s="215" t="s">
        <v>171</v>
      </c>
      <c r="E165" s="181"/>
      <c r="F165" s="181"/>
      <c r="G165" s="181"/>
      <c r="H165" s="181">
        <v>50000</v>
      </c>
      <c r="I165" s="122"/>
    </row>
    <row r="166" spans="1:9" s="93" customFormat="1" ht="27" customHeight="1">
      <c r="A166" s="32"/>
      <c r="B166" s="33">
        <v>80140</v>
      </c>
      <c r="C166" s="40"/>
      <c r="D166" s="105" t="s">
        <v>89</v>
      </c>
      <c r="E166" s="76"/>
      <c r="F166" s="76"/>
      <c r="G166" s="76"/>
      <c r="H166" s="76">
        <f>H167</f>
        <v>60000</v>
      </c>
      <c r="I166" s="122"/>
    </row>
    <row r="167" spans="1:9" s="93" customFormat="1" ht="18.75" customHeight="1">
      <c r="A167" s="32"/>
      <c r="B167" s="133"/>
      <c r="C167" s="133"/>
      <c r="D167" s="96" t="s">
        <v>101</v>
      </c>
      <c r="E167" s="141"/>
      <c r="F167" s="141"/>
      <c r="G167" s="141"/>
      <c r="H167" s="141">
        <v>60000</v>
      </c>
      <c r="I167" s="122"/>
    </row>
    <row r="168" spans="1:9" s="93" customFormat="1" ht="18.75" customHeight="1">
      <c r="A168" s="32"/>
      <c r="B168" s="51"/>
      <c r="C168" s="156">
        <v>4010</v>
      </c>
      <c r="D168" s="215" t="s">
        <v>171</v>
      </c>
      <c r="E168" s="181"/>
      <c r="F168" s="181"/>
      <c r="G168" s="181"/>
      <c r="H168" s="181">
        <v>60000</v>
      </c>
      <c r="I168" s="122"/>
    </row>
    <row r="169" spans="1:9" s="93" customFormat="1" ht="18.75" customHeight="1">
      <c r="A169" s="32"/>
      <c r="B169" s="40">
        <v>80195</v>
      </c>
      <c r="C169" s="40"/>
      <c r="D169" s="105" t="s">
        <v>32</v>
      </c>
      <c r="E169" s="76"/>
      <c r="F169" s="76"/>
      <c r="G169" s="76">
        <f>G170</f>
        <v>291</v>
      </c>
      <c r="H169" s="76"/>
      <c r="I169" s="122"/>
    </row>
    <row r="170" spans="1:9" s="93" customFormat="1" ht="18.75" customHeight="1">
      <c r="A170" s="32"/>
      <c r="B170" s="133"/>
      <c r="C170" s="133"/>
      <c r="D170" s="96" t="s">
        <v>204</v>
      </c>
      <c r="E170" s="134"/>
      <c r="F170" s="134"/>
      <c r="G170" s="134">
        <f>G172</f>
        <v>291</v>
      </c>
      <c r="H170" s="134"/>
      <c r="I170" s="122"/>
    </row>
    <row r="171" spans="1:9" s="93" customFormat="1" ht="18.75" customHeight="1">
      <c r="A171" s="32"/>
      <c r="B171" s="30"/>
      <c r="C171" s="30"/>
      <c r="D171" s="410" t="s">
        <v>317</v>
      </c>
      <c r="E171" s="212"/>
      <c r="F171" s="212"/>
      <c r="G171" s="212">
        <v>291</v>
      </c>
      <c r="H171" s="307"/>
      <c r="I171" s="122"/>
    </row>
    <row r="172" spans="1:9" s="93" customFormat="1" ht="27.75" customHeight="1">
      <c r="A172" s="40"/>
      <c r="B172" s="192"/>
      <c r="C172" s="192">
        <v>2590</v>
      </c>
      <c r="D172" s="285" t="s">
        <v>177</v>
      </c>
      <c r="E172" s="286"/>
      <c r="F172" s="286"/>
      <c r="G172" s="286">
        <v>291</v>
      </c>
      <c r="H172" s="286"/>
      <c r="I172" s="122"/>
    </row>
    <row r="173" spans="1:9" s="93" customFormat="1" ht="18.75" customHeight="1">
      <c r="A173" s="31">
        <v>854</v>
      </c>
      <c r="B173" s="99"/>
      <c r="C173" s="99"/>
      <c r="D173" s="31" t="s">
        <v>103</v>
      </c>
      <c r="E173" s="31"/>
      <c r="F173" s="31"/>
      <c r="G173" s="321">
        <f>G174+G178</f>
        <v>6468</v>
      </c>
      <c r="H173" s="95"/>
      <c r="I173" s="122"/>
    </row>
    <row r="174" spans="1:9" s="93" customFormat="1" ht="18.75" customHeight="1">
      <c r="A174" s="32"/>
      <c r="B174" s="40">
        <v>85403</v>
      </c>
      <c r="C174" s="40"/>
      <c r="D174" s="60" t="s">
        <v>106</v>
      </c>
      <c r="E174" s="60"/>
      <c r="F174" s="60"/>
      <c r="G174" s="435">
        <f>G175</f>
        <v>3460</v>
      </c>
      <c r="H174" s="76"/>
      <c r="I174" s="122"/>
    </row>
    <row r="175" spans="1:9" s="93" customFormat="1" ht="19.5" customHeight="1">
      <c r="A175" s="32"/>
      <c r="B175" s="133"/>
      <c r="C175" s="133"/>
      <c r="D175" s="411" t="s">
        <v>118</v>
      </c>
      <c r="E175" s="411"/>
      <c r="F175" s="411"/>
      <c r="G175" s="433">
        <f>G177</f>
        <v>3460</v>
      </c>
      <c r="H175" s="128"/>
      <c r="I175" s="122"/>
    </row>
    <row r="176" spans="1:9" s="93" customFormat="1" ht="27" customHeight="1">
      <c r="A176" s="32"/>
      <c r="B176" s="30"/>
      <c r="C176" s="30"/>
      <c r="D176" s="303" t="s">
        <v>318</v>
      </c>
      <c r="E176" s="456"/>
      <c r="F176" s="456"/>
      <c r="G176" s="295">
        <v>3460</v>
      </c>
      <c r="H176" s="307"/>
      <c r="I176" s="122"/>
    </row>
    <row r="177" spans="1:8" ht="17.25" customHeight="1">
      <c r="A177" s="32"/>
      <c r="B177" s="192"/>
      <c r="C177" s="192">
        <v>2540</v>
      </c>
      <c r="D177" s="285" t="s">
        <v>172</v>
      </c>
      <c r="E177" s="285"/>
      <c r="F177" s="285"/>
      <c r="G177" s="286">
        <v>3460</v>
      </c>
      <c r="H177" s="286"/>
    </row>
    <row r="178" spans="1:8" ht="18" customHeight="1">
      <c r="A178" s="32"/>
      <c r="B178" s="33">
        <v>85410</v>
      </c>
      <c r="C178" s="33"/>
      <c r="D178" s="44" t="s">
        <v>117</v>
      </c>
      <c r="E178" s="44"/>
      <c r="F178" s="44"/>
      <c r="G178" s="427">
        <f>G179</f>
        <v>3008</v>
      </c>
      <c r="H178" s="82"/>
    </row>
    <row r="179" spans="1:9" s="93" customFormat="1" ht="16.5" customHeight="1">
      <c r="A179" s="32"/>
      <c r="B179" s="30"/>
      <c r="C179" s="30"/>
      <c r="D179" s="339" t="s">
        <v>122</v>
      </c>
      <c r="E179" s="339"/>
      <c r="F179" s="339"/>
      <c r="G179" s="434">
        <f>G181</f>
        <v>3008</v>
      </c>
      <c r="H179" s="162"/>
      <c r="I179" s="122"/>
    </row>
    <row r="180" spans="1:9" s="93" customFormat="1" ht="24.75" customHeight="1">
      <c r="A180" s="32"/>
      <c r="B180" s="30"/>
      <c r="C180" s="30"/>
      <c r="D180" s="303" t="s">
        <v>181</v>
      </c>
      <c r="E180" s="456"/>
      <c r="F180" s="456"/>
      <c r="G180" s="295">
        <v>3008</v>
      </c>
      <c r="H180" s="307"/>
      <c r="I180" s="122"/>
    </row>
    <row r="181" spans="1:8" ht="17.25" customHeight="1">
      <c r="A181" s="32"/>
      <c r="B181" s="130"/>
      <c r="C181" s="192">
        <v>2540</v>
      </c>
      <c r="D181" s="285" t="s">
        <v>172</v>
      </c>
      <c r="E181" s="285"/>
      <c r="F181" s="285"/>
      <c r="G181" s="286">
        <v>3008</v>
      </c>
      <c r="H181" s="286"/>
    </row>
    <row r="182" spans="1:9" ht="20.25" customHeight="1" thickBot="1">
      <c r="A182" s="51"/>
      <c r="B182" s="97"/>
      <c r="C182" s="314"/>
      <c r="D182" s="171" t="s">
        <v>182</v>
      </c>
      <c r="E182" s="171"/>
      <c r="F182" s="171"/>
      <c r="G182" s="315">
        <f>G183+G203</f>
        <v>31410</v>
      </c>
      <c r="H182" s="172">
        <f>H183+H203</f>
        <v>61220.240000000005</v>
      </c>
      <c r="I182" s="55">
        <f>H182-G182</f>
        <v>29810.240000000005</v>
      </c>
    </row>
    <row r="183" spans="1:8" ht="18.75" customHeight="1" thickTop="1">
      <c r="A183" s="90">
        <v>801</v>
      </c>
      <c r="B183" s="91"/>
      <c r="C183" s="91"/>
      <c r="D183" s="135" t="s">
        <v>38</v>
      </c>
      <c r="E183" s="135"/>
      <c r="F183" s="135"/>
      <c r="G183" s="135"/>
      <c r="H183" s="120">
        <f>H184</f>
        <v>29000</v>
      </c>
    </row>
    <row r="184" spans="1:8" ht="15.75" customHeight="1">
      <c r="A184" s="136"/>
      <c r="B184" s="137">
        <v>80104</v>
      </c>
      <c r="C184" s="226"/>
      <c r="D184" s="138" t="s">
        <v>119</v>
      </c>
      <c r="E184" s="138"/>
      <c r="F184" s="138"/>
      <c r="G184" s="138"/>
      <c r="H184" s="121">
        <f>H185</f>
        <v>29000</v>
      </c>
    </row>
    <row r="185" spans="1:8" ht="16.5" customHeight="1">
      <c r="A185" s="11"/>
      <c r="B185" s="56"/>
      <c r="C185" s="56"/>
      <c r="D185" s="146" t="s">
        <v>120</v>
      </c>
      <c r="E185" s="146"/>
      <c r="F185" s="146"/>
      <c r="G185" s="146"/>
      <c r="H185" s="147">
        <f>H202</f>
        <v>29000</v>
      </c>
    </row>
    <row r="186" spans="1:8" s="131" customFormat="1" ht="25.5" customHeight="1">
      <c r="A186" s="170"/>
      <c r="B186" s="169"/>
      <c r="C186" s="169"/>
      <c r="D186" s="443" t="s">
        <v>212</v>
      </c>
      <c r="E186" s="443"/>
      <c r="F186" s="443"/>
      <c r="G186" s="443"/>
      <c r="H186" s="444">
        <v>3340</v>
      </c>
    </row>
    <row r="187" spans="1:8" s="131" customFormat="1" ht="25.5" customHeight="1">
      <c r="A187" s="170"/>
      <c r="B187" s="169"/>
      <c r="C187" s="169"/>
      <c r="D187" s="443" t="s">
        <v>213</v>
      </c>
      <c r="E187" s="443"/>
      <c r="F187" s="443"/>
      <c r="G187" s="443"/>
      <c r="H187" s="444">
        <v>2695</v>
      </c>
    </row>
    <row r="188" spans="1:8" s="131" customFormat="1" ht="24.75" customHeight="1">
      <c r="A188" s="167"/>
      <c r="B188" s="156"/>
      <c r="C188" s="156"/>
      <c r="D188" s="312" t="s">
        <v>214</v>
      </c>
      <c r="E188" s="312"/>
      <c r="F188" s="312"/>
      <c r="G188" s="312"/>
      <c r="H188" s="445">
        <v>1655</v>
      </c>
    </row>
    <row r="189" spans="1:8" s="131" customFormat="1" ht="28.5" customHeight="1">
      <c r="A189" s="446"/>
      <c r="B189" s="447"/>
      <c r="C189" s="447"/>
      <c r="D189" s="448" t="s">
        <v>215</v>
      </c>
      <c r="E189" s="448"/>
      <c r="F189" s="448"/>
      <c r="G189" s="448"/>
      <c r="H189" s="449">
        <v>1989</v>
      </c>
    </row>
    <row r="190" spans="1:8" s="131" customFormat="1" ht="27" customHeight="1">
      <c r="A190" s="170"/>
      <c r="B190" s="169"/>
      <c r="C190" s="169"/>
      <c r="D190" s="443" t="s">
        <v>216</v>
      </c>
      <c r="E190" s="443"/>
      <c r="F190" s="443"/>
      <c r="G190" s="443"/>
      <c r="H190" s="444">
        <v>668</v>
      </c>
    </row>
    <row r="191" spans="1:8" s="131" customFormat="1" ht="31.5" customHeight="1">
      <c r="A191" s="170"/>
      <c r="B191" s="169"/>
      <c r="C191" s="169"/>
      <c r="D191" s="443" t="s">
        <v>217</v>
      </c>
      <c r="E191" s="443"/>
      <c r="F191" s="443"/>
      <c r="G191" s="443"/>
      <c r="H191" s="444">
        <v>2338</v>
      </c>
    </row>
    <row r="192" spans="1:8" s="131" customFormat="1" ht="19.5" customHeight="1">
      <c r="A192" s="170"/>
      <c r="B192" s="169"/>
      <c r="C192" s="169"/>
      <c r="D192" s="443" t="s">
        <v>218</v>
      </c>
      <c r="E192" s="443"/>
      <c r="F192" s="443"/>
      <c r="G192" s="443"/>
      <c r="H192" s="444">
        <v>311</v>
      </c>
    </row>
    <row r="193" spans="1:8" s="131" customFormat="1" ht="31.5" customHeight="1">
      <c r="A193" s="170"/>
      <c r="B193" s="169"/>
      <c r="C193" s="169"/>
      <c r="D193" s="443" t="s">
        <v>208</v>
      </c>
      <c r="E193" s="443"/>
      <c r="F193" s="443"/>
      <c r="G193" s="443"/>
      <c r="H193" s="444">
        <v>668</v>
      </c>
    </row>
    <row r="194" spans="1:8" s="131" customFormat="1" ht="28.5" customHeight="1">
      <c r="A194" s="170"/>
      <c r="B194" s="169"/>
      <c r="C194" s="169"/>
      <c r="D194" s="443" t="s">
        <v>209</v>
      </c>
      <c r="E194" s="443"/>
      <c r="F194" s="443"/>
      <c r="G194" s="443"/>
      <c r="H194" s="444">
        <v>2004</v>
      </c>
    </row>
    <row r="195" spans="1:8" s="131" customFormat="1" ht="27" customHeight="1">
      <c r="A195" s="170"/>
      <c r="B195" s="169"/>
      <c r="C195" s="169"/>
      <c r="D195" s="443" t="s">
        <v>220</v>
      </c>
      <c r="E195" s="443"/>
      <c r="F195" s="443"/>
      <c r="G195" s="443"/>
      <c r="H195" s="444">
        <v>2672</v>
      </c>
    </row>
    <row r="196" spans="1:8" s="131" customFormat="1" ht="27" customHeight="1">
      <c r="A196" s="170"/>
      <c r="B196" s="169"/>
      <c r="C196" s="169"/>
      <c r="D196" s="443" t="s">
        <v>174</v>
      </c>
      <c r="E196" s="443"/>
      <c r="F196" s="443"/>
      <c r="G196" s="443"/>
      <c r="H196" s="444">
        <v>5344</v>
      </c>
    </row>
    <row r="197" spans="1:8" s="131" customFormat="1" ht="28.5" customHeight="1">
      <c r="A197" s="170"/>
      <c r="B197" s="169"/>
      <c r="C197" s="169"/>
      <c r="D197" s="443" t="s">
        <v>211</v>
      </c>
      <c r="E197" s="443"/>
      <c r="F197" s="443"/>
      <c r="G197" s="443"/>
      <c r="H197" s="444">
        <v>334</v>
      </c>
    </row>
    <row r="198" spans="1:8" s="131" customFormat="1" ht="27" customHeight="1">
      <c r="A198" s="170"/>
      <c r="B198" s="169"/>
      <c r="C198" s="169"/>
      <c r="D198" s="443" t="s">
        <v>219</v>
      </c>
      <c r="E198" s="443"/>
      <c r="F198" s="443"/>
      <c r="G198" s="443"/>
      <c r="H198" s="444">
        <v>644</v>
      </c>
    </row>
    <row r="199" spans="1:8" s="131" customFormat="1" ht="26.25" customHeight="1">
      <c r="A199" s="170"/>
      <c r="B199" s="169"/>
      <c r="C199" s="169"/>
      <c r="D199" s="496" t="s">
        <v>176</v>
      </c>
      <c r="E199" s="496"/>
      <c r="F199" s="496"/>
      <c r="G199" s="496"/>
      <c r="H199" s="497">
        <v>2338</v>
      </c>
    </row>
    <row r="200" spans="1:8" s="131" customFormat="1" ht="28.5" customHeight="1">
      <c r="A200" s="170"/>
      <c r="B200" s="169"/>
      <c r="C200" s="169"/>
      <c r="D200" s="443" t="s">
        <v>319</v>
      </c>
      <c r="E200" s="443"/>
      <c r="F200" s="443"/>
      <c r="G200" s="443"/>
      <c r="H200" s="444">
        <v>1336</v>
      </c>
    </row>
    <row r="201" spans="1:8" s="131" customFormat="1" ht="41.25" customHeight="1">
      <c r="A201" s="170"/>
      <c r="B201" s="169"/>
      <c r="C201" s="169"/>
      <c r="D201" s="443" t="s">
        <v>173</v>
      </c>
      <c r="E201" s="443"/>
      <c r="F201" s="443"/>
      <c r="G201" s="443"/>
      <c r="H201" s="444">
        <v>664</v>
      </c>
    </row>
    <row r="202" spans="1:8" ht="19.5" customHeight="1">
      <c r="A202" s="32"/>
      <c r="B202" s="130"/>
      <c r="C202" s="192">
        <v>2540</v>
      </c>
      <c r="D202" s="285" t="s">
        <v>172</v>
      </c>
      <c r="E202" s="285"/>
      <c r="F202" s="285"/>
      <c r="G202" s="285"/>
      <c r="H202" s="286">
        <f>SUM(H186:H201)</f>
        <v>29000</v>
      </c>
    </row>
    <row r="203" spans="1:9" ht="21" customHeight="1">
      <c r="A203" s="90">
        <v>854</v>
      </c>
      <c r="B203" s="91"/>
      <c r="C203" s="225"/>
      <c r="D203" s="152" t="s">
        <v>103</v>
      </c>
      <c r="E203" s="152"/>
      <c r="F203" s="152"/>
      <c r="G203" s="438">
        <f>G204</f>
        <v>31410</v>
      </c>
      <c r="H203" s="166">
        <f>H204</f>
        <v>32220.24</v>
      </c>
      <c r="I203" s="55">
        <f>H203-G203</f>
        <v>810.2400000000016</v>
      </c>
    </row>
    <row r="204" spans="1:8" ht="22.5" customHeight="1">
      <c r="A204" s="136"/>
      <c r="B204" s="137">
        <v>85415</v>
      </c>
      <c r="C204" s="226"/>
      <c r="D204" s="138" t="s">
        <v>104</v>
      </c>
      <c r="E204" s="138"/>
      <c r="F204" s="138"/>
      <c r="G204" s="437">
        <f>G205</f>
        <v>31410</v>
      </c>
      <c r="H204" s="121">
        <f>H205</f>
        <v>32220.24</v>
      </c>
    </row>
    <row r="205" spans="1:8" ht="29.25" customHeight="1">
      <c r="A205" s="11"/>
      <c r="B205" s="56"/>
      <c r="C205" s="218"/>
      <c r="D205" s="145" t="s">
        <v>123</v>
      </c>
      <c r="E205" s="145"/>
      <c r="F205" s="145"/>
      <c r="G205" s="436">
        <f>SUM(G216:G223)</f>
        <v>31410</v>
      </c>
      <c r="H205" s="519">
        <f>H208+H211+H214+H217+H218+H219+H220+H221</f>
        <v>32220.24</v>
      </c>
    </row>
    <row r="206" spans="1:8" ht="30.75" customHeight="1">
      <c r="A206" s="11"/>
      <c r="B206" s="12"/>
      <c r="C206" s="227"/>
      <c r="D206" s="303" t="s">
        <v>178</v>
      </c>
      <c r="E206" s="303"/>
      <c r="F206" s="303"/>
      <c r="G206" s="317"/>
      <c r="H206" s="317">
        <v>1470</v>
      </c>
    </row>
    <row r="207" spans="1:8" ht="21" customHeight="1">
      <c r="A207" s="11"/>
      <c r="B207" s="12"/>
      <c r="C207" s="227"/>
      <c r="D207" s="304" t="s">
        <v>179</v>
      </c>
      <c r="E207" s="304"/>
      <c r="F207" s="304"/>
      <c r="G207" s="450"/>
      <c r="H207" s="450">
        <v>4042</v>
      </c>
    </row>
    <row r="208" spans="1:8" ht="19.5" customHeight="1">
      <c r="A208" s="11"/>
      <c r="B208" s="12"/>
      <c r="C208" s="156">
        <v>2548</v>
      </c>
      <c r="D208" s="340" t="s">
        <v>172</v>
      </c>
      <c r="E208" s="340"/>
      <c r="F208" s="340"/>
      <c r="G208" s="451"/>
      <c r="H208" s="451">
        <f>H206+H207</f>
        <v>5512</v>
      </c>
    </row>
    <row r="209" spans="1:8" ht="27.75" customHeight="1">
      <c r="A209" s="11"/>
      <c r="B209" s="12"/>
      <c r="C209" s="169"/>
      <c r="D209" s="311" t="s">
        <v>178</v>
      </c>
      <c r="E209" s="311"/>
      <c r="F209" s="311"/>
      <c r="G209" s="452"/>
      <c r="H209" s="452">
        <v>690</v>
      </c>
    </row>
    <row r="210" spans="1:8" ht="19.5" customHeight="1">
      <c r="A210" s="11"/>
      <c r="B210" s="12"/>
      <c r="C210" s="169"/>
      <c r="D210" s="304" t="s">
        <v>179</v>
      </c>
      <c r="E210" s="304"/>
      <c r="F210" s="304"/>
      <c r="G210" s="450"/>
      <c r="H210" s="450">
        <v>1898</v>
      </c>
    </row>
    <row r="211" spans="1:8" ht="19.5" customHeight="1">
      <c r="A211" s="17"/>
      <c r="B211" s="18"/>
      <c r="C211" s="156">
        <v>2549</v>
      </c>
      <c r="D211" s="340" t="s">
        <v>172</v>
      </c>
      <c r="E211" s="340"/>
      <c r="F211" s="340"/>
      <c r="G211" s="451"/>
      <c r="H211" s="451">
        <f>H209+H210</f>
        <v>2588</v>
      </c>
    </row>
    <row r="212" spans="1:8" ht="29.25" customHeight="1">
      <c r="A212" s="498"/>
      <c r="B212" s="56"/>
      <c r="C212" s="447"/>
      <c r="D212" s="500" t="s">
        <v>181</v>
      </c>
      <c r="E212" s="500"/>
      <c r="F212" s="500"/>
      <c r="G212" s="501"/>
      <c r="H212" s="501">
        <f>11759.04+551.2</f>
        <v>12310.240000000002</v>
      </c>
    </row>
    <row r="213" spans="1:8" ht="27" customHeight="1">
      <c r="A213" s="11"/>
      <c r="B213" s="12"/>
      <c r="C213" s="169"/>
      <c r="D213" s="304" t="s">
        <v>180</v>
      </c>
      <c r="E213" s="304"/>
      <c r="F213" s="304"/>
      <c r="G213" s="450"/>
      <c r="H213" s="450">
        <v>2572</v>
      </c>
    </row>
    <row r="214" spans="1:8" ht="26.25" customHeight="1">
      <c r="A214" s="11"/>
      <c r="B214" s="12"/>
      <c r="C214" s="156">
        <v>2598</v>
      </c>
      <c r="D214" s="250" t="s">
        <v>201</v>
      </c>
      <c r="E214" s="250"/>
      <c r="F214" s="250"/>
      <c r="G214" s="429"/>
      <c r="H214" s="429">
        <f>H212+H213</f>
        <v>14882.240000000002</v>
      </c>
    </row>
    <row r="215" spans="1:8" ht="27" customHeight="1">
      <c r="A215" s="11"/>
      <c r="B215" s="12"/>
      <c r="C215" s="169"/>
      <c r="D215" s="311" t="s">
        <v>181</v>
      </c>
      <c r="E215" s="311"/>
      <c r="F215" s="311"/>
      <c r="G215" s="452"/>
      <c r="H215" s="452">
        <v>5780</v>
      </c>
    </row>
    <row r="216" spans="1:8" ht="25.5" customHeight="1">
      <c r="A216" s="54"/>
      <c r="B216" s="89"/>
      <c r="C216" s="169"/>
      <c r="D216" s="304" t="s">
        <v>180</v>
      </c>
      <c r="E216" s="308"/>
      <c r="F216" s="308"/>
      <c r="G216" s="453"/>
      <c r="H216" s="453">
        <v>1208</v>
      </c>
    </row>
    <row r="217" spans="1:8" ht="25.5" customHeight="1">
      <c r="A217" s="54"/>
      <c r="B217" s="89"/>
      <c r="C217" s="156">
        <v>2599</v>
      </c>
      <c r="D217" s="250" t="s">
        <v>201</v>
      </c>
      <c r="E217" s="454"/>
      <c r="F217" s="454"/>
      <c r="G217" s="455"/>
      <c r="H217" s="202">
        <f>H215+H216</f>
        <v>6988</v>
      </c>
    </row>
    <row r="218" spans="1:8" ht="18.75" customHeight="1">
      <c r="A218" s="54"/>
      <c r="B218" s="89"/>
      <c r="C218" s="156">
        <v>3248</v>
      </c>
      <c r="D218" s="215" t="s">
        <v>183</v>
      </c>
      <c r="E218" s="215"/>
      <c r="F218" s="215"/>
      <c r="G218" s="181">
        <f>14331.33+5512.05</f>
        <v>19843.38</v>
      </c>
      <c r="H218" s="181"/>
    </row>
    <row r="219" spans="1:8" ht="18.75" customHeight="1">
      <c r="A219" s="54"/>
      <c r="B219" s="89"/>
      <c r="C219" s="156">
        <v>3249</v>
      </c>
      <c r="D219" s="215" t="s">
        <v>183</v>
      </c>
      <c r="E219" s="215"/>
      <c r="F219" s="215"/>
      <c r="G219" s="181">
        <f>6728.67+2587.95</f>
        <v>9316.619999999999</v>
      </c>
      <c r="H219" s="181"/>
    </row>
    <row r="220" spans="1:8" ht="18.75" customHeight="1">
      <c r="A220" s="54"/>
      <c r="B220" s="89"/>
      <c r="C220" s="156">
        <v>4218</v>
      </c>
      <c r="D220" s="215" t="s">
        <v>190</v>
      </c>
      <c r="E220" s="215"/>
      <c r="F220" s="215"/>
      <c r="G220" s="215"/>
      <c r="H220" s="181">
        <v>1531</v>
      </c>
    </row>
    <row r="221" spans="1:8" ht="18.75" customHeight="1">
      <c r="A221" s="54"/>
      <c r="B221" s="89"/>
      <c r="C221" s="156">
        <v>4219</v>
      </c>
      <c r="D221" s="215" t="s">
        <v>190</v>
      </c>
      <c r="E221" s="215"/>
      <c r="F221" s="215"/>
      <c r="G221" s="215"/>
      <c r="H221" s="181">
        <v>719</v>
      </c>
    </row>
    <row r="222" spans="1:8" ht="18.75" customHeight="1">
      <c r="A222" s="54"/>
      <c r="B222" s="89"/>
      <c r="C222" s="156">
        <v>6068</v>
      </c>
      <c r="D222" s="215" t="s">
        <v>186</v>
      </c>
      <c r="E222" s="215"/>
      <c r="F222" s="215"/>
      <c r="G222" s="428">
        <v>1531</v>
      </c>
      <c r="H222" s="181"/>
    </row>
    <row r="223" spans="1:8" ht="18.75" customHeight="1">
      <c r="A223" s="54"/>
      <c r="B223" s="89"/>
      <c r="C223" s="156">
        <v>6069</v>
      </c>
      <c r="D223" s="215" t="s">
        <v>186</v>
      </c>
      <c r="E223" s="215"/>
      <c r="F223" s="215"/>
      <c r="G223" s="428">
        <v>719</v>
      </c>
      <c r="H223" s="181"/>
    </row>
    <row r="224" spans="1:9" s="93" customFormat="1" ht="18.75" customHeight="1">
      <c r="A224" s="30"/>
      <c r="B224" s="94"/>
      <c r="C224" s="299"/>
      <c r="D224" s="300" t="s">
        <v>206</v>
      </c>
      <c r="E224" s="300"/>
      <c r="F224" s="300"/>
      <c r="G224" s="316"/>
      <c r="H224" s="316">
        <f>H225</f>
        <v>60000</v>
      </c>
      <c r="I224" s="122">
        <f>H224-G224</f>
        <v>60000</v>
      </c>
    </row>
    <row r="225" spans="1:9" s="93" customFormat="1" ht="18.75" customHeight="1" thickBot="1">
      <c r="A225" s="36"/>
      <c r="B225" s="36"/>
      <c r="C225" s="36"/>
      <c r="D225" s="296" t="s">
        <v>168</v>
      </c>
      <c r="E225" s="296"/>
      <c r="F225" s="296"/>
      <c r="G225" s="296"/>
      <c r="H225" s="296">
        <f>H226</f>
        <v>60000</v>
      </c>
      <c r="I225" s="122"/>
    </row>
    <row r="226" spans="1:9" s="93" customFormat="1" ht="18.75" customHeight="1" thickTop="1">
      <c r="A226" s="31">
        <v>926</v>
      </c>
      <c r="B226" s="31"/>
      <c r="C226" s="31"/>
      <c r="D226" s="31" t="s">
        <v>44</v>
      </c>
      <c r="E226" s="31"/>
      <c r="F226" s="31"/>
      <c r="G226" s="31"/>
      <c r="H226" s="321">
        <f>H227</f>
        <v>60000</v>
      </c>
      <c r="I226" s="122"/>
    </row>
    <row r="227" spans="1:9" s="93" customFormat="1" ht="18.75" customHeight="1">
      <c r="A227" s="32"/>
      <c r="B227" s="40">
        <v>92604</v>
      </c>
      <c r="C227" s="40"/>
      <c r="D227" s="40" t="s">
        <v>67</v>
      </c>
      <c r="E227" s="40"/>
      <c r="F227" s="40"/>
      <c r="G227" s="40"/>
      <c r="H227" s="42">
        <f>H228</f>
        <v>60000</v>
      </c>
      <c r="I227" s="122"/>
    </row>
    <row r="228" spans="1:9" s="93" customFormat="1" ht="18.75" customHeight="1">
      <c r="A228" s="32"/>
      <c r="B228" s="133"/>
      <c r="C228" s="133"/>
      <c r="D228" s="133" t="s">
        <v>314</v>
      </c>
      <c r="E228" s="133"/>
      <c r="F228" s="133"/>
      <c r="G228" s="133"/>
      <c r="H228" s="322">
        <f>H229</f>
        <v>60000</v>
      </c>
      <c r="I228" s="122"/>
    </row>
    <row r="229" spans="1:9" s="93" customFormat="1" ht="18.75" customHeight="1">
      <c r="A229" s="129"/>
      <c r="B229" s="130"/>
      <c r="C229" s="192">
        <v>2650</v>
      </c>
      <c r="D229" s="180" t="s">
        <v>187</v>
      </c>
      <c r="E229" s="180"/>
      <c r="F229" s="180"/>
      <c r="G229" s="180"/>
      <c r="H229" s="216">
        <v>60000</v>
      </c>
      <c r="I229" s="122"/>
    </row>
    <row r="230" spans="1:9" s="93" customFormat="1" ht="18.75" customHeight="1">
      <c r="A230" s="30"/>
      <c r="B230" s="94"/>
      <c r="C230" s="273"/>
      <c r="D230" s="323" t="s">
        <v>207</v>
      </c>
      <c r="E230" s="324"/>
      <c r="F230" s="272"/>
      <c r="G230" s="272">
        <f>G231</f>
        <v>160000</v>
      </c>
      <c r="H230" s="272">
        <f>H231</f>
        <v>300000</v>
      </c>
      <c r="I230" s="122">
        <f>H230-G230</f>
        <v>140000</v>
      </c>
    </row>
    <row r="231" spans="1:9" s="93" customFormat="1" ht="18.75" customHeight="1" thickBot="1">
      <c r="A231" s="192"/>
      <c r="B231" s="192"/>
      <c r="C231" s="130"/>
      <c r="D231" s="292" t="s">
        <v>60</v>
      </c>
      <c r="E231" s="292"/>
      <c r="F231" s="292"/>
      <c r="G231" s="294">
        <f>G232+G236+G241+G246</f>
        <v>160000</v>
      </c>
      <c r="H231" s="294">
        <f>H232+H236+H241+H246</f>
        <v>300000</v>
      </c>
      <c r="I231" s="122"/>
    </row>
    <row r="232" spans="1:9" s="93" customFormat="1" ht="19.5" customHeight="1" thickTop="1">
      <c r="A232" s="38">
        <v>710</v>
      </c>
      <c r="B232" s="20"/>
      <c r="C232" s="91"/>
      <c r="D232" s="39" t="s">
        <v>75</v>
      </c>
      <c r="E232" s="39"/>
      <c r="F232" s="39"/>
      <c r="G232" s="43">
        <f>G233</f>
        <v>100000</v>
      </c>
      <c r="H232" s="39"/>
      <c r="I232" s="122"/>
    </row>
    <row r="233" spans="1:9" s="93" customFormat="1" ht="19.5" customHeight="1">
      <c r="A233" s="41"/>
      <c r="B233" s="53">
        <v>71035</v>
      </c>
      <c r="C233" s="53"/>
      <c r="D233" s="44" t="s">
        <v>81</v>
      </c>
      <c r="E233" s="44"/>
      <c r="F233" s="44"/>
      <c r="G233" s="427">
        <f>G234</f>
        <v>100000</v>
      </c>
      <c r="H233" s="44"/>
      <c r="I233" s="122"/>
    </row>
    <row r="234" spans="1:9" s="93" customFormat="1" ht="19.5" customHeight="1">
      <c r="A234" s="32"/>
      <c r="B234" s="133"/>
      <c r="C234" s="133"/>
      <c r="D234" s="327" t="s">
        <v>1</v>
      </c>
      <c r="E234" s="327"/>
      <c r="F234" s="327"/>
      <c r="G234" s="426">
        <v>100000</v>
      </c>
      <c r="H234" s="327"/>
      <c r="I234" s="122"/>
    </row>
    <row r="235" spans="1:9" s="93" customFormat="1" ht="19.5" customHeight="1">
      <c r="A235" s="54"/>
      <c r="B235" s="51"/>
      <c r="C235" s="156">
        <v>6050</v>
      </c>
      <c r="D235" s="215" t="s">
        <v>167</v>
      </c>
      <c r="E235" s="215"/>
      <c r="F235" s="215"/>
      <c r="G235" s="428">
        <f>G234</f>
        <v>100000</v>
      </c>
      <c r="H235" s="215"/>
      <c r="I235" s="122"/>
    </row>
    <row r="236" spans="1:9" s="93" customFormat="1" ht="19.5" customHeight="1">
      <c r="A236" s="90">
        <v>801</v>
      </c>
      <c r="B236" s="91"/>
      <c r="C236" s="91"/>
      <c r="D236" s="92" t="s">
        <v>38</v>
      </c>
      <c r="E236" s="92"/>
      <c r="F236" s="92"/>
      <c r="G236" s="95"/>
      <c r="H236" s="95">
        <f>H237</f>
        <v>200000</v>
      </c>
      <c r="I236" s="122"/>
    </row>
    <row r="237" spans="1:9" s="93" customFormat="1" ht="19.5" customHeight="1">
      <c r="A237" s="22"/>
      <c r="B237" s="53">
        <v>80120</v>
      </c>
      <c r="C237" s="53"/>
      <c r="D237" s="44" t="s">
        <v>41</v>
      </c>
      <c r="E237" s="44"/>
      <c r="F237" s="44"/>
      <c r="G237" s="82"/>
      <c r="H237" s="82">
        <f>H238</f>
        <v>200000</v>
      </c>
      <c r="I237" s="122"/>
    </row>
    <row r="238" spans="1:9" s="93" customFormat="1" ht="19.5" customHeight="1">
      <c r="A238" s="11"/>
      <c r="B238" s="12"/>
      <c r="C238" s="133"/>
      <c r="D238" s="133" t="s">
        <v>193</v>
      </c>
      <c r="E238" s="327"/>
      <c r="F238" s="327"/>
      <c r="G238" s="128"/>
      <c r="H238" s="128">
        <f>H239</f>
        <v>200000</v>
      </c>
      <c r="I238" s="122"/>
    </row>
    <row r="239" spans="1:9" s="93" customFormat="1" ht="27.75" customHeight="1">
      <c r="A239" s="129"/>
      <c r="B239" s="12"/>
      <c r="C239" s="30"/>
      <c r="D239" s="410" t="s">
        <v>194</v>
      </c>
      <c r="E239" s="328"/>
      <c r="F239" s="328"/>
      <c r="G239" s="313"/>
      <c r="H239" s="313">
        <v>200000</v>
      </c>
      <c r="I239" s="122"/>
    </row>
    <row r="240" spans="1:9" s="93" customFormat="1" ht="19.5" customHeight="1">
      <c r="A240" s="40"/>
      <c r="B240" s="192"/>
      <c r="C240" s="156">
        <v>6050</v>
      </c>
      <c r="D240" s="250" t="s">
        <v>167</v>
      </c>
      <c r="E240" s="285"/>
      <c r="F240" s="285"/>
      <c r="G240" s="325"/>
      <c r="H240" s="326">
        <f>H239</f>
        <v>200000</v>
      </c>
      <c r="I240" s="122"/>
    </row>
    <row r="241" spans="1:9" s="93" customFormat="1" ht="18.75" customHeight="1">
      <c r="A241" s="90">
        <v>900</v>
      </c>
      <c r="B241" s="91"/>
      <c r="C241" s="91"/>
      <c r="D241" s="92" t="s">
        <v>47</v>
      </c>
      <c r="E241" s="92"/>
      <c r="F241" s="92"/>
      <c r="G241" s="92"/>
      <c r="H241" s="183">
        <f>H242</f>
        <v>100000</v>
      </c>
      <c r="I241" s="122"/>
    </row>
    <row r="242" spans="1:9" s="93" customFormat="1" ht="19.5" customHeight="1">
      <c r="A242" s="113"/>
      <c r="B242" s="108">
        <v>90095</v>
      </c>
      <c r="C242" s="219"/>
      <c r="D242" s="40" t="s">
        <v>32</v>
      </c>
      <c r="E242" s="40"/>
      <c r="F242" s="40"/>
      <c r="G242" s="40"/>
      <c r="H242" s="42">
        <f>H243</f>
        <v>100000</v>
      </c>
      <c r="I242" s="122"/>
    </row>
    <row r="243" spans="1:9" s="93" customFormat="1" ht="19.5" customHeight="1">
      <c r="A243" s="329"/>
      <c r="B243" s="190"/>
      <c r="C243" s="190"/>
      <c r="D243" s="231" t="s">
        <v>193</v>
      </c>
      <c r="E243" s="231"/>
      <c r="F243" s="231"/>
      <c r="G243" s="231"/>
      <c r="H243" s="430">
        <f>H244</f>
        <v>100000</v>
      </c>
      <c r="I243" s="122"/>
    </row>
    <row r="244" spans="1:9" s="93" customFormat="1" ht="19.5" customHeight="1">
      <c r="A244" s="32"/>
      <c r="B244" s="30"/>
      <c r="C244" s="30"/>
      <c r="D244" s="410" t="s">
        <v>198</v>
      </c>
      <c r="E244" s="410"/>
      <c r="F244" s="410"/>
      <c r="G244" s="410"/>
      <c r="H244" s="295">
        <v>100000</v>
      </c>
      <c r="I244" s="122"/>
    </row>
    <row r="245" spans="1:9" s="93" customFormat="1" ht="19.5" customHeight="1">
      <c r="A245" s="54"/>
      <c r="B245" s="51"/>
      <c r="C245" s="156">
        <v>6050</v>
      </c>
      <c r="D245" s="250" t="s">
        <v>167</v>
      </c>
      <c r="E245" s="250"/>
      <c r="F245" s="250"/>
      <c r="G245" s="250"/>
      <c r="H245" s="429">
        <f>H244</f>
        <v>100000</v>
      </c>
      <c r="I245" s="122"/>
    </row>
    <row r="246" spans="1:9" s="93" customFormat="1" ht="19.5" customHeight="1">
      <c r="A246" s="31">
        <v>926</v>
      </c>
      <c r="B246" s="31"/>
      <c r="C246" s="31"/>
      <c r="D246" s="31" t="s">
        <v>44</v>
      </c>
      <c r="E246" s="31"/>
      <c r="F246" s="31"/>
      <c r="G246" s="321">
        <f>G247</f>
        <v>60000</v>
      </c>
      <c r="H246" s="31"/>
      <c r="I246" s="122"/>
    </row>
    <row r="247" spans="1:9" s="93" customFormat="1" ht="19.5" customHeight="1">
      <c r="A247" s="32"/>
      <c r="B247" s="40">
        <v>92604</v>
      </c>
      <c r="C247" s="40"/>
      <c r="D247" s="40" t="s">
        <v>67</v>
      </c>
      <c r="E247" s="40"/>
      <c r="F247" s="40"/>
      <c r="G247" s="42">
        <f>G249</f>
        <v>60000</v>
      </c>
      <c r="H247" s="40"/>
      <c r="I247" s="122"/>
    </row>
    <row r="248" spans="1:9" s="93" customFormat="1" ht="19.5" customHeight="1">
      <c r="A248" s="32"/>
      <c r="B248" s="32"/>
      <c r="C248" s="32"/>
      <c r="D248" s="391" t="s">
        <v>320</v>
      </c>
      <c r="E248" s="32"/>
      <c r="F248" s="32"/>
      <c r="G248" s="507">
        <v>60000</v>
      </c>
      <c r="H248" s="32"/>
      <c r="I248" s="122"/>
    </row>
    <row r="249" spans="1:9" s="93" customFormat="1" ht="19.5" customHeight="1">
      <c r="A249" s="413"/>
      <c r="B249" s="414"/>
      <c r="C249" s="414"/>
      <c r="D249" s="505" t="s">
        <v>193</v>
      </c>
      <c r="E249" s="505"/>
      <c r="F249" s="505"/>
      <c r="G249" s="506">
        <f>G250</f>
        <v>60000</v>
      </c>
      <c r="H249" s="505"/>
      <c r="I249" s="122"/>
    </row>
    <row r="250" spans="1:9" s="93" customFormat="1" ht="19.5" customHeight="1">
      <c r="A250" s="32"/>
      <c r="B250" s="30"/>
      <c r="C250" s="30"/>
      <c r="D250" s="410" t="s">
        <v>199</v>
      </c>
      <c r="E250" s="410"/>
      <c r="F250" s="410"/>
      <c r="G250" s="295">
        <v>60000</v>
      </c>
      <c r="H250" s="410"/>
      <c r="I250" s="122"/>
    </row>
    <row r="251" spans="1:9" s="93" customFormat="1" ht="27" customHeight="1">
      <c r="A251" s="54"/>
      <c r="B251" s="89"/>
      <c r="C251" s="156">
        <v>6210</v>
      </c>
      <c r="D251" s="250" t="s">
        <v>200</v>
      </c>
      <c r="E251" s="250"/>
      <c r="F251" s="250"/>
      <c r="G251" s="429">
        <f>G250</f>
        <v>60000</v>
      </c>
      <c r="H251" s="250"/>
      <c r="I251" s="122"/>
    </row>
    <row r="252" spans="1:9" ht="18" customHeight="1">
      <c r="A252" s="61"/>
      <c r="B252" s="30"/>
      <c r="C252" s="332"/>
      <c r="D252" s="300" t="s">
        <v>321</v>
      </c>
      <c r="E252" s="333"/>
      <c r="F252" s="333"/>
      <c r="G252" s="333">
        <f>G253+G263</f>
        <v>23500</v>
      </c>
      <c r="H252" s="333">
        <f>H253</f>
        <v>13500</v>
      </c>
      <c r="I252" s="55">
        <f>H252-G252</f>
        <v>-10000</v>
      </c>
    </row>
    <row r="253" spans="1:8" s="131" customFormat="1" ht="18" customHeight="1" thickBot="1">
      <c r="A253" s="192"/>
      <c r="B253" s="192"/>
      <c r="C253" s="334"/>
      <c r="D253" s="292" t="s">
        <v>60</v>
      </c>
      <c r="E253" s="335"/>
      <c r="F253" s="335"/>
      <c r="G253" s="294">
        <f>G254</f>
        <v>13500</v>
      </c>
      <c r="H253" s="294">
        <f>H254</f>
        <v>13500</v>
      </c>
    </row>
    <row r="254" spans="1:9" s="337" customFormat="1" ht="18" customHeight="1" thickTop="1">
      <c r="A254" s="31">
        <v>852</v>
      </c>
      <c r="B254" s="99"/>
      <c r="C254" s="99"/>
      <c r="D254" s="31" t="s">
        <v>43</v>
      </c>
      <c r="E254" s="31"/>
      <c r="F254" s="31"/>
      <c r="G254" s="321">
        <f>G255</f>
        <v>13500</v>
      </c>
      <c r="H254" s="95">
        <f>H255</f>
        <v>13500</v>
      </c>
      <c r="I254" s="336"/>
    </row>
    <row r="255" spans="1:9" s="155" customFormat="1" ht="18" customHeight="1">
      <c r="A255" s="32"/>
      <c r="B255" s="40">
        <v>85295</v>
      </c>
      <c r="C255" s="40"/>
      <c r="D255" s="40" t="s">
        <v>32</v>
      </c>
      <c r="E255" s="40"/>
      <c r="F255" s="40"/>
      <c r="G255" s="42">
        <f>G260</f>
        <v>13500</v>
      </c>
      <c r="H255" s="76">
        <f>H260+H256</f>
        <v>13500</v>
      </c>
      <c r="I255" s="154"/>
    </row>
    <row r="256" spans="1:9" s="155" customFormat="1" ht="24.75" customHeight="1">
      <c r="A256" s="32"/>
      <c r="B256" s="133"/>
      <c r="C256" s="133"/>
      <c r="D256" s="96" t="s">
        <v>313</v>
      </c>
      <c r="E256" s="96"/>
      <c r="F256" s="96"/>
      <c r="G256" s="96"/>
      <c r="H256" s="141">
        <v>13500</v>
      </c>
      <c r="I256" s="154"/>
    </row>
    <row r="257" spans="1:9" s="155" customFormat="1" ht="39" customHeight="1">
      <c r="A257" s="32"/>
      <c r="B257" s="30"/>
      <c r="C257" s="30"/>
      <c r="D257" s="310" t="s">
        <v>322</v>
      </c>
      <c r="E257" s="456"/>
      <c r="F257" s="456"/>
      <c r="G257" s="456"/>
      <c r="H257" s="212">
        <v>7500</v>
      </c>
      <c r="I257" s="154"/>
    </row>
    <row r="258" spans="1:9" s="155" customFormat="1" ht="25.5" customHeight="1">
      <c r="A258" s="32"/>
      <c r="B258" s="30"/>
      <c r="C258" s="30"/>
      <c r="D258" s="457" t="s">
        <v>222</v>
      </c>
      <c r="E258" s="200"/>
      <c r="F258" s="200"/>
      <c r="G258" s="200"/>
      <c r="H258" s="305">
        <v>6000</v>
      </c>
      <c r="I258" s="154"/>
    </row>
    <row r="259" spans="1:9" s="155" customFormat="1" ht="25.5" customHeight="1">
      <c r="A259" s="32"/>
      <c r="B259" s="130"/>
      <c r="C259" s="192">
        <v>2820</v>
      </c>
      <c r="D259" s="285" t="s">
        <v>197</v>
      </c>
      <c r="E259" s="285"/>
      <c r="F259" s="285"/>
      <c r="G259" s="285"/>
      <c r="H259" s="286">
        <v>13500</v>
      </c>
      <c r="I259" s="154"/>
    </row>
    <row r="260" spans="1:9" s="155" customFormat="1" ht="18" customHeight="1">
      <c r="A260" s="32"/>
      <c r="B260" s="30"/>
      <c r="C260" s="133"/>
      <c r="D260" s="96" t="s">
        <v>196</v>
      </c>
      <c r="E260" s="96"/>
      <c r="F260" s="96"/>
      <c r="G260" s="502">
        <f>G262</f>
        <v>13500</v>
      </c>
      <c r="H260" s="134"/>
      <c r="I260" s="154"/>
    </row>
    <row r="261" spans="1:9" s="155" customFormat="1" ht="18" customHeight="1">
      <c r="A261" s="32"/>
      <c r="B261" s="30"/>
      <c r="C261" s="30"/>
      <c r="D261" s="410" t="s">
        <v>221</v>
      </c>
      <c r="E261" s="410"/>
      <c r="F261" s="410"/>
      <c r="G261" s="295">
        <v>13500</v>
      </c>
      <c r="H261" s="212"/>
      <c r="I261" s="154"/>
    </row>
    <row r="262" spans="1:9" s="155" customFormat="1" ht="25.5" customHeight="1">
      <c r="A262" s="32"/>
      <c r="B262" s="130"/>
      <c r="C262" s="192">
        <v>2820</v>
      </c>
      <c r="D262" s="285" t="s">
        <v>197</v>
      </c>
      <c r="E262" s="285"/>
      <c r="F262" s="285"/>
      <c r="G262" s="286">
        <v>13500</v>
      </c>
      <c r="H262" s="286"/>
      <c r="I262" s="154"/>
    </row>
    <row r="263" spans="1:9" s="155" customFormat="1" ht="18" customHeight="1" thickBot="1">
      <c r="A263" s="15"/>
      <c r="B263" s="175"/>
      <c r="C263" s="175"/>
      <c r="D263" s="206" t="s">
        <v>205</v>
      </c>
      <c r="E263" s="206"/>
      <c r="F263" s="206"/>
      <c r="G263" s="439">
        <f>G264</f>
        <v>10000</v>
      </c>
      <c r="H263" s="207"/>
      <c r="I263" s="154"/>
    </row>
    <row r="264" spans="1:9" s="155" customFormat="1" ht="18" customHeight="1" thickTop="1">
      <c r="A264" s="204"/>
      <c r="B264" s="204"/>
      <c r="C264" s="204"/>
      <c r="D264" s="208" t="s">
        <v>138</v>
      </c>
      <c r="E264" s="208"/>
      <c r="F264" s="208"/>
      <c r="G264" s="209">
        <f>G265</f>
        <v>10000</v>
      </c>
      <c r="H264" s="209"/>
      <c r="I264" s="154"/>
    </row>
    <row r="265" spans="1:9" s="155" customFormat="1" ht="18" customHeight="1">
      <c r="A265" s="39">
        <v>852</v>
      </c>
      <c r="B265" s="39"/>
      <c r="C265" s="39"/>
      <c r="D265" s="39" t="s">
        <v>43</v>
      </c>
      <c r="E265" s="39"/>
      <c r="F265" s="39"/>
      <c r="G265" s="43">
        <f>G266</f>
        <v>10000</v>
      </c>
      <c r="H265" s="43"/>
      <c r="I265" s="154"/>
    </row>
    <row r="266" spans="1:9" s="155" customFormat="1" ht="18" customHeight="1">
      <c r="A266" s="176"/>
      <c r="B266" s="176">
        <v>85203</v>
      </c>
      <c r="C266" s="173"/>
      <c r="D266" s="173" t="s">
        <v>91</v>
      </c>
      <c r="E266" s="173"/>
      <c r="F266" s="173"/>
      <c r="G266" s="177">
        <f>G267</f>
        <v>10000</v>
      </c>
      <c r="H266" s="177"/>
      <c r="I266" s="154"/>
    </row>
    <row r="267" spans="1:9" s="155" customFormat="1" ht="25.5" customHeight="1">
      <c r="A267" s="174"/>
      <c r="B267" s="179"/>
      <c r="C267" s="174"/>
      <c r="D267" s="174" t="s">
        <v>140</v>
      </c>
      <c r="E267" s="174"/>
      <c r="F267" s="174"/>
      <c r="G267" s="178">
        <f>G269</f>
        <v>10000</v>
      </c>
      <c r="H267" s="425"/>
      <c r="I267" s="154"/>
    </row>
    <row r="268" spans="1:9" s="155" customFormat="1" ht="26.25" customHeight="1">
      <c r="A268" s="174"/>
      <c r="B268" s="174"/>
      <c r="C268" s="174"/>
      <c r="D268" s="410" t="s">
        <v>323</v>
      </c>
      <c r="E268" s="458"/>
      <c r="F268" s="458"/>
      <c r="G268" s="460">
        <v>10000</v>
      </c>
      <c r="H268" s="459"/>
      <c r="I268" s="154"/>
    </row>
    <row r="269" spans="1:9" s="155" customFormat="1" ht="26.25" customHeight="1">
      <c r="A269" s="40"/>
      <c r="B269" s="192"/>
      <c r="C269" s="192">
        <v>2820</v>
      </c>
      <c r="D269" s="285" t="s">
        <v>197</v>
      </c>
      <c r="E269" s="285"/>
      <c r="F269" s="285"/>
      <c r="G269" s="286">
        <v>10000</v>
      </c>
      <c r="H269" s="286"/>
      <c r="I269" s="154"/>
    </row>
    <row r="270" spans="1:9" s="291" customFormat="1" ht="17.25" customHeight="1">
      <c r="A270" s="508"/>
      <c r="B270" s="509"/>
      <c r="C270" s="287"/>
      <c r="D270" s="288" t="s">
        <v>326</v>
      </c>
      <c r="E270" s="288"/>
      <c r="F270" s="288"/>
      <c r="G270" s="288"/>
      <c r="H270" s="289">
        <f>H271</f>
        <v>10000</v>
      </c>
      <c r="I270" s="290">
        <f>H270-G270</f>
        <v>10000</v>
      </c>
    </row>
    <row r="271" spans="1:9" s="155" customFormat="1" ht="17.25" customHeight="1" thickBot="1">
      <c r="A271" s="15"/>
      <c r="B271" s="175"/>
      <c r="C271" s="175"/>
      <c r="D271" s="331" t="s">
        <v>139</v>
      </c>
      <c r="E271" s="331"/>
      <c r="F271" s="331"/>
      <c r="G271" s="331"/>
      <c r="H271" s="442">
        <f>H272</f>
        <v>10000</v>
      </c>
      <c r="I271" s="154"/>
    </row>
    <row r="272" spans="1:9" s="282" customFormat="1" ht="17.25" customHeight="1" thickTop="1">
      <c r="A272" s="204"/>
      <c r="B272" s="204"/>
      <c r="C272" s="204"/>
      <c r="D272" s="204" t="s">
        <v>138</v>
      </c>
      <c r="E272" s="204"/>
      <c r="F272" s="204"/>
      <c r="G272" s="204"/>
      <c r="H272" s="205">
        <f>H273</f>
        <v>10000</v>
      </c>
      <c r="I272" s="274"/>
    </row>
    <row r="273" spans="1:9" s="155" customFormat="1" ht="17.25" customHeight="1">
      <c r="A273" s="39">
        <v>852</v>
      </c>
      <c r="B273" s="39"/>
      <c r="C273" s="39"/>
      <c r="D273" s="39" t="s">
        <v>43</v>
      </c>
      <c r="E273" s="39"/>
      <c r="F273" s="39"/>
      <c r="G273" s="39"/>
      <c r="H273" s="43">
        <f>H274</f>
        <v>10000</v>
      </c>
      <c r="I273" s="154"/>
    </row>
    <row r="274" spans="1:9" s="155" customFormat="1" ht="17.25" customHeight="1">
      <c r="A274" s="176"/>
      <c r="B274" s="173">
        <v>85203</v>
      </c>
      <c r="C274" s="173"/>
      <c r="D274" s="173" t="s">
        <v>91</v>
      </c>
      <c r="E274" s="173"/>
      <c r="F274" s="173"/>
      <c r="G274" s="173"/>
      <c r="H274" s="177">
        <f>H275</f>
        <v>10000</v>
      </c>
      <c r="I274" s="154"/>
    </row>
    <row r="275" spans="1:9" s="155" customFormat="1" ht="17.25" customHeight="1">
      <c r="A275" s="32"/>
      <c r="B275" s="130"/>
      <c r="C275" s="179"/>
      <c r="D275" s="179" t="s">
        <v>146</v>
      </c>
      <c r="E275" s="179"/>
      <c r="F275" s="179"/>
      <c r="G275" s="179"/>
      <c r="H275" s="440">
        <f>H276+H278+H280</f>
        <v>10000</v>
      </c>
      <c r="I275" s="154"/>
    </row>
    <row r="276" spans="1:9" s="155" customFormat="1" ht="17.25" customHeight="1">
      <c r="A276" s="32"/>
      <c r="B276" s="130"/>
      <c r="C276" s="257"/>
      <c r="D276" s="419" t="s">
        <v>101</v>
      </c>
      <c r="E276" s="419"/>
      <c r="F276" s="419"/>
      <c r="G276" s="419"/>
      <c r="H276" s="510">
        <v>4000</v>
      </c>
      <c r="I276" s="154"/>
    </row>
    <row r="277" spans="1:9" s="155" customFormat="1" ht="17.25" customHeight="1">
      <c r="A277" s="32"/>
      <c r="B277" s="130"/>
      <c r="C277" s="156">
        <v>4010</v>
      </c>
      <c r="D277" s="215" t="s">
        <v>171</v>
      </c>
      <c r="E277" s="215"/>
      <c r="F277" s="215"/>
      <c r="G277" s="215"/>
      <c r="H277" s="441">
        <v>4000</v>
      </c>
      <c r="I277" s="154"/>
    </row>
    <row r="278" spans="1:9" s="155" customFormat="1" ht="17.25" customHeight="1">
      <c r="A278" s="32"/>
      <c r="B278" s="130"/>
      <c r="C278" s="257"/>
      <c r="D278" s="210" t="s">
        <v>61</v>
      </c>
      <c r="E278" s="210"/>
      <c r="F278" s="210"/>
      <c r="G278" s="210"/>
      <c r="H278" s="521">
        <v>4500</v>
      </c>
      <c r="I278" s="154"/>
    </row>
    <row r="279" spans="1:9" s="155" customFormat="1" ht="17.25" customHeight="1">
      <c r="A279" s="32"/>
      <c r="B279" s="130"/>
      <c r="C279" s="156">
        <v>4220</v>
      </c>
      <c r="D279" s="215" t="s">
        <v>188</v>
      </c>
      <c r="E279" s="215"/>
      <c r="F279" s="215"/>
      <c r="G279" s="215"/>
      <c r="H279" s="441">
        <v>4500</v>
      </c>
      <c r="I279" s="154"/>
    </row>
    <row r="280" spans="1:9" s="155" customFormat="1" ht="17.25" customHeight="1">
      <c r="A280" s="32"/>
      <c r="B280" s="130"/>
      <c r="C280" s="257"/>
      <c r="D280" s="417" t="s">
        <v>66</v>
      </c>
      <c r="E280" s="417"/>
      <c r="F280" s="417"/>
      <c r="G280" s="417"/>
      <c r="H280" s="522">
        <v>1500</v>
      </c>
      <c r="I280" s="154"/>
    </row>
    <row r="281" spans="1:9" s="155" customFormat="1" ht="17.25" customHeight="1">
      <c r="A281" s="32"/>
      <c r="B281" s="130"/>
      <c r="C281" s="156">
        <v>4110</v>
      </c>
      <c r="D281" s="215" t="s">
        <v>202</v>
      </c>
      <c r="E281" s="215"/>
      <c r="F281" s="215"/>
      <c r="G281" s="215"/>
      <c r="H281" s="441">
        <v>1200</v>
      </c>
      <c r="I281" s="154"/>
    </row>
    <row r="282" spans="1:9" s="155" customFormat="1" ht="17.25" customHeight="1">
      <c r="A282" s="32"/>
      <c r="B282" s="130"/>
      <c r="C282" s="156">
        <v>4120</v>
      </c>
      <c r="D282" s="215" t="s">
        <v>184</v>
      </c>
      <c r="E282" s="215"/>
      <c r="F282" s="215"/>
      <c r="G282" s="215"/>
      <c r="H282" s="441">
        <v>300</v>
      </c>
      <c r="I282" s="154"/>
    </row>
    <row r="283" spans="1:9" ht="15" customHeight="1">
      <c r="A283" s="273"/>
      <c r="B283" s="94"/>
      <c r="C283" s="299"/>
      <c r="D283" s="461" t="s">
        <v>227</v>
      </c>
      <c r="E283" s="462"/>
      <c r="F283" s="462"/>
      <c r="G283" s="462"/>
      <c r="H283" s="462">
        <f>H284+H320</f>
        <v>132122</v>
      </c>
      <c r="I283" s="55">
        <f>H283-G283</f>
        <v>132122</v>
      </c>
    </row>
    <row r="284" spans="1:8" ht="16.5" customHeight="1" thickBot="1">
      <c r="A284" s="130"/>
      <c r="B284" s="130"/>
      <c r="C284" s="130"/>
      <c r="D284" s="292" t="s">
        <v>60</v>
      </c>
      <c r="E284" s="338"/>
      <c r="F284" s="338"/>
      <c r="G284" s="294"/>
      <c r="H284" s="294">
        <f>H285</f>
        <v>60472</v>
      </c>
    </row>
    <row r="285" spans="1:8" ht="17.25" customHeight="1" thickTop="1">
      <c r="A285" s="31">
        <v>801</v>
      </c>
      <c r="B285" s="31"/>
      <c r="C285" s="31"/>
      <c r="D285" s="31" t="s">
        <v>38</v>
      </c>
      <c r="E285" s="31"/>
      <c r="F285" s="31"/>
      <c r="G285" s="95"/>
      <c r="H285" s="95">
        <f>H286+H296+H306+H313</f>
        <v>60472</v>
      </c>
    </row>
    <row r="286" spans="1:8" ht="17.25" customHeight="1">
      <c r="A286" s="32"/>
      <c r="B286" s="33">
        <v>80101</v>
      </c>
      <c r="C286" s="33"/>
      <c r="D286" s="33" t="s">
        <v>39</v>
      </c>
      <c r="E286" s="33"/>
      <c r="F286" s="33"/>
      <c r="G286" s="82"/>
      <c r="H286" s="82">
        <f>H287</f>
        <v>3119</v>
      </c>
    </row>
    <row r="287" spans="1:9" s="93" customFormat="1" ht="17.25" customHeight="1">
      <c r="A287" s="32"/>
      <c r="B287" s="30"/>
      <c r="C287" s="30"/>
      <c r="D287" s="182" t="s">
        <v>142</v>
      </c>
      <c r="E287" s="182"/>
      <c r="F287" s="182"/>
      <c r="G287" s="182"/>
      <c r="H287" s="128">
        <f>H288+H292</f>
        <v>3119</v>
      </c>
      <c r="I287" s="122"/>
    </row>
    <row r="288" spans="1:9" s="155" customFormat="1" ht="17.25" customHeight="1">
      <c r="A288" s="129"/>
      <c r="B288" s="130"/>
      <c r="C288" s="130"/>
      <c r="D288" s="466" t="s">
        <v>223</v>
      </c>
      <c r="E288" s="466"/>
      <c r="F288" s="466"/>
      <c r="G288" s="466"/>
      <c r="H288" s="212">
        <f>H289+H290+H291</f>
        <v>1436</v>
      </c>
      <c r="I288" s="154"/>
    </row>
    <row r="289" spans="1:9" s="93" customFormat="1" ht="17.25" customHeight="1">
      <c r="A289" s="54"/>
      <c r="B289" s="89"/>
      <c r="C289" s="156">
        <v>4217</v>
      </c>
      <c r="D289" s="250" t="s">
        <v>190</v>
      </c>
      <c r="E289" s="250"/>
      <c r="F289" s="250"/>
      <c r="G289" s="250"/>
      <c r="H289" s="409">
        <v>100</v>
      </c>
      <c r="I289" s="122"/>
    </row>
    <row r="290" spans="1:9" s="93" customFormat="1" ht="17.25" customHeight="1">
      <c r="A290" s="54"/>
      <c r="B290" s="89"/>
      <c r="C290" s="156">
        <v>4307</v>
      </c>
      <c r="D290" s="215" t="s">
        <v>185</v>
      </c>
      <c r="E290" s="215"/>
      <c r="F290" s="215"/>
      <c r="G290" s="215"/>
      <c r="H290" s="181">
        <v>60</v>
      </c>
      <c r="I290" s="122"/>
    </row>
    <row r="291" spans="1:9" s="93" customFormat="1" ht="17.25" customHeight="1">
      <c r="A291" s="54"/>
      <c r="B291" s="89"/>
      <c r="C291" s="156">
        <v>4427</v>
      </c>
      <c r="D291" s="215" t="s">
        <v>189</v>
      </c>
      <c r="E291" s="215"/>
      <c r="F291" s="215"/>
      <c r="G291" s="215"/>
      <c r="H291" s="181">
        <v>1276</v>
      </c>
      <c r="I291" s="122"/>
    </row>
    <row r="292" spans="1:8" s="131" customFormat="1" ht="17.25" customHeight="1">
      <c r="A292" s="130"/>
      <c r="B292" s="130"/>
      <c r="C292" s="511"/>
      <c r="D292" s="448" t="s">
        <v>224</v>
      </c>
      <c r="E292" s="512"/>
      <c r="F292" s="512"/>
      <c r="G292" s="513"/>
      <c r="H292" s="513">
        <f>H293+H294+H295</f>
        <v>1683</v>
      </c>
    </row>
    <row r="293" spans="1:9" s="93" customFormat="1" ht="17.25" customHeight="1">
      <c r="A293" s="54"/>
      <c r="B293" s="89"/>
      <c r="C293" s="156">
        <v>4417</v>
      </c>
      <c r="D293" s="250" t="s">
        <v>191</v>
      </c>
      <c r="E293" s="250"/>
      <c r="F293" s="250"/>
      <c r="G293" s="250"/>
      <c r="H293" s="409">
        <v>21</v>
      </c>
      <c r="I293" s="122"/>
    </row>
    <row r="294" spans="1:9" s="93" customFormat="1" ht="17.25" customHeight="1">
      <c r="A294" s="54"/>
      <c r="B294" s="89"/>
      <c r="C294" s="156">
        <v>4427</v>
      </c>
      <c r="D294" s="215" t="s">
        <v>189</v>
      </c>
      <c r="E294" s="215"/>
      <c r="F294" s="215"/>
      <c r="G294" s="215"/>
      <c r="H294" s="181">
        <v>1633</v>
      </c>
      <c r="I294" s="122"/>
    </row>
    <row r="295" spans="1:9" s="93" customFormat="1" ht="17.25" customHeight="1">
      <c r="A295" s="54"/>
      <c r="B295" s="89"/>
      <c r="C295" s="156">
        <v>4437</v>
      </c>
      <c r="D295" s="215" t="s">
        <v>192</v>
      </c>
      <c r="E295" s="215"/>
      <c r="F295" s="215"/>
      <c r="G295" s="215"/>
      <c r="H295" s="181">
        <v>29</v>
      </c>
      <c r="I295" s="122"/>
    </row>
    <row r="296" spans="1:8" ht="17.25" customHeight="1">
      <c r="A296" s="32"/>
      <c r="B296" s="33">
        <v>80110</v>
      </c>
      <c r="C296" s="33"/>
      <c r="D296" s="33" t="s">
        <v>40</v>
      </c>
      <c r="E296" s="33"/>
      <c r="F296" s="33"/>
      <c r="G296" s="33"/>
      <c r="H296" s="82">
        <f>H297</f>
        <v>22960</v>
      </c>
    </row>
    <row r="297" spans="1:8" ht="17.25" customHeight="1">
      <c r="A297" s="30"/>
      <c r="B297" s="30"/>
      <c r="C297" s="30"/>
      <c r="D297" s="161" t="s">
        <v>142</v>
      </c>
      <c r="E297" s="161"/>
      <c r="F297" s="161"/>
      <c r="G297" s="161"/>
      <c r="H297" s="141">
        <f>H298+H302</f>
        <v>22960</v>
      </c>
    </row>
    <row r="298" spans="1:8" ht="17.25" customHeight="1">
      <c r="A298" s="30"/>
      <c r="B298" s="30"/>
      <c r="C298" s="30"/>
      <c r="D298" s="466" t="s">
        <v>225</v>
      </c>
      <c r="E298" s="466"/>
      <c r="F298" s="466"/>
      <c r="G298" s="466"/>
      <c r="H298" s="212">
        <f>H299+H300+H301</f>
        <v>3965</v>
      </c>
    </row>
    <row r="299" spans="1:8" ht="17.25" customHeight="1">
      <c r="A299" s="169"/>
      <c r="B299" s="169"/>
      <c r="C299" s="156">
        <v>4217</v>
      </c>
      <c r="D299" s="250" t="s">
        <v>190</v>
      </c>
      <c r="E299" s="250"/>
      <c r="F299" s="250"/>
      <c r="G299" s="250"/>
      <c r="H299" s="409">
        <v>995</v>
      </c>
    </row>
    <row r="300" spans="1:8" ht="17.25" customHeight="1">
      <c r="A300" s="169"/>
      <c r="B300" s="169"/>
      <c r="C300" s="156">
        <v>4307</v>
      </c>
      <c r="D300" s="215" t="s">
        <v>185</v>
      </c>
      <c r="E300" s="215"/>
      <c r="F300" s="215"/>
      <c r="G300" s="215"/>
      <c r="H300" s="181">
        <v>2820</v>
      </c>
    </row>
    <row r="301" spans="1:8" ht="17.25" customHeight="1">
      <c r="A301" s="169"/>
      <c r="B301" s="169"/>
      <c r="C301" s="156">
        <v>4417</v>
      </c>
      <c r="D301" s="215" t="s">
        <v>191</v>
      </c>
      <c r="E301" s="215"/>
      <c r="F301" s="215"/>
      <c r="G301" s="215"/>
      <c r="H301" s="181">
        <v>150</v>
      </c>
    </row>
    <row r="302" spans="1:8" ht="17.25" customHeight="1">
      <c r="A302" s="130"/>
      <c r="B302" s="130"/>
      <c r="C302" s="511"/>
      <c r="D302" s="448" t="s">
        <v>328</v>
      </c>
      <c r="E302" s="512"/>
      <c r="F302" s="512"/>
      <c r="G302" s="513"/>
      <c r="H302" s="513">
        <f>H303+H304+H305</f>
        <v>18995</v>
      </c>
    </row>
    <row r="303" spans="1:8" ht="17.25" customHeight="1">
      <c r="A303" s="169"/>
      <c r="B303" s="169"/>
      <c r="C303" s="169">
        <v>4217</v>
      </c>
      <c r="D303" s="250" t="s">
        <v>190</v>
      </c>
      <c r="E303" s="250"/>
      <c r="F303" s="250"/>
      <c r="G303" s="250"/>
      <c r="H303" s="409">
        <v>2000</v>
      </c>
    </row>
    <row r="304" spans="1:8" ht="17.25" customHeight="1">
      <c r="A304" s="169"/>
      <c r="B304" s="169"/>
      <c r="C304" s="422">
        <v>4307</v>
      </c>
      <c r="D304" s="215" t="s">
        <v>185</v>
      </c>
      <c r="E304" s="215"/>
      <c r="F304" s="215"/>
      <c r="G304" s="215"/>
      <c r="H304" s="181">
        <v>8000</v>
      </c>
    </row>
    <row r="305" spans="1:8" ht="17.25" customHeight="1">
      <c r="A305" s="156"/>
      <c r="B305" s="156"/>
      <c r="C305" s="156">
        <v>4427</v>
      </c>
      <c r="D305" s="215" t="s">
        <v>189</v>
      </c>
      <c r="E305" s="215"/>
      <c r="F305" s="215"/>
      <c r="G305" s="215"/>
      <c r="H305" s="181">
        <v>8995</v>
      </c>
    </row>
    <row r="306" spans="1:8" ht="18.75" customHeight="1">
      <c r="A306" s="41"/>
      <c r="B306" s="33">
        <v>80120</v>
      </c>
      <c r="C306" s="33"/>
      <c r="D306" s="33" t="s">
        <v>41</v>
      </c>
      <c r="E306" s="33"/>
      <c r="F306" s="33"/>
      <c r="G306" s="33"/>
      <c r="H306" s="82">
        <f>H307</f>
        <v>18982</v>
      </c>
    </row>
    <row r="307" spans="1:8" ht="18.75" customHeight="1">
      <c r="A307" s="30"/>
      <c r="B307" s="30"/>
      <c r="C307" s="30"/>
      <c r="D307" s="163" t="s">
        <v>142</v>
      </c>
      <c r="E307" s="163"/>
      <c r="F307" s="163"/>
      <c r="G307" s="163"/>
      <c r="H307" s="164">
        <f>H308</f>
        <v>18982</v>
      </c>
    </row>
    <row r="308" spans="1:8" ht="18.75" customHeight="1">
      <c r="A308" s="30"/>
      <c r="B308" s="30"/>
      <c r="C308" s="30"/>
      <c r="D308" s="466" t="s">
        <v>0</v>
      </c>
      <c r="E308" s="466"/>
      <c r="F308" s="466"/>
      <c r="G308" s="466"/>
      <c r="H308" s="212">
        <f>H309+H310+H311+H312</f>
        <v>18982</v>
      </c>
    </row>
    <row r="309" spans="1:8" ht="18.75" customHeight="1">
      <c r="A309" s="169"/>
      <c r="B309" s="169"/>
      <c r="C309" s="156">
        <v>4217</v>
      </c>
      <c r="D309" s="250" t="s">
        <v>190</v>
      </c>
      <c r="E309" s="250"/>
      <c r="F309" s="250"/>
      <c r="G309" s="250"/>
      <c r="H309" s="409">
        <v>1000</v>
      </c>
    </row>
    <row r="310" spans="1:8" ht="18.75" customHeight="1">
      <c r="A310" s="169"/>
      <c r="B310" s="169"/>
      <c r="C310" s="156">
        <v>4307</v>
      </c>
      <c r="D310" s="215" t="s">
        <v>185</v>
      </c>
      <c r="E310" s="215"/>
      <c r="F310" s="215"/>
      <c r="G310" s="215"/>
      <c r="H310" s="181">
        <v>1000</v>
      </c>
    </row>
    <row r="311" spans="1:8" ht="18.75" customHeight="1">
      <c r="A311" s="169"/>
      <c r="B311" s="169"/>
      <c r="C311" s="156">
        <v>4417</v>
      </c>
      <c r="D311" s="215" t="s">
        <v>191</v>
      </c>
      <c r="E311" s="215"/>
      <c r="F311" s="215"/>
      <c r="G311" s="215"/>
      <c r="H311" s="181">
        <v>900</v>
      </c>
    </row>
    <row r="312" spans="1:8" ht="18.75" customHeight="1">
      <c r="A312" s="169"/>
      <c r="B312" s="169"/>
      <c r="C312" s="156">
        <v>4427</v>
      </c>
      <c r="D312" s="215" t="s">
        <v>189</v>
      </c>
      <c r="E312" s="215"/>
      <c r="F312" s="215"/>
      <c r="G312" s="215"/>
      <c r="H312" s="181">
        <v>16082</v>
      </c>
    </row>
    <row r="313" spans="1:8" ht="18.75" customHeight="1">
      <c r="A313" s="32"/>
      <c r="B313" s="33">
        <v>80130</v>
      </c>
      <c r="C313" s="33"/>
      <c r="D313" s="33" t="s">
        <v>42</v>
      </c>
      <c r="E313" s="33"/>
      <c r="F313" s="33"/>
      <c r="G313" s="33"/>
      <c r="H313" s="82">
        <f>H314</f>
        <v>15411</v>
      </c>
    </row>
    <row r="314" spans="1:8" ht="18.75" customHeight="1">
      <c r="A314" s="30"/>
      <c r="B314" s="30"/>
      <c r="C314" s="30"/>
      <c r="D314" s="161" t="s">
        <v>142</v>
      </c>
      <c r="E314" s="161"/>
      <c r="F314" s="161"/>
      <c r="G314" s="161"/>
      <c r="H314" s="162">
        <v>15411</v>
      </c>
    </row>
    <row r="315" spans="1:8" ht="18.75" customHeight="1">
      <c r="A315" s="30"/>
      <c r="B315" s="30"/>
      <c r="C315" s="30"/>
      <c r="D315" s="466" t="s">
        <v>3</v>
      </c>
      <c r="E315" s="466"/>
      <c r="F315" s="466"/>
      <c r="G315" s="466"/>
      <c r="H315" s="212">
        <f>H316+H317+H318+H319</f>
        <v>15411</v>
      </c>
    </row>
    <row r="316" spans="1:8" ht="18.75" customHeight="1">
      <c r="A316" s="169"/>
      <c r="B316" s="169"/>
      <c r="C316" s="156">
        <v>4217</v>
      </c>
      <c r="D316" s="250" t="s">
        <v>190</v>
      </c>
      <c r="E316" s="250"/>
      <c r="F316" s="250"/>
      <c r="G316" s="250"/>
      <c r="H316" s="409">
        <v>1000</v>
      </c>
    </row>
    <row r="317" spans="1:8" ht="18.75" customHeight="1">
      <c r="A317" s="169"/>
      <c r="B317" s="169"/>
      <c r="C317" s="156">
        <v>4247</v>
      </c>
      <c r="D317" s="215" t="s">
        <v>195</v>
      </c>
      <c r="E317" s="215"/>
      <c r="F317" s="215"/>
      <c r="G317" s="215"/>
      <c r="H317" s="181">
        <v>2000</v>
      </c>
    </row>
    <row r="318" spans="1:8" ht="18.75" customHeight="1">
      <c r="A318" s="169"/>
      <c r="B318" s="169"/>
      <c r="C318" s="156">
        <v>4307</v>
      </c>
      <c r="D318" s="215" t="s">
        <v>185</v>
      </c>
      <c r="E318" s="215"/>
      <c r="F318" s="215"/>
      <c r="G318" s="215"/>
      <c r="H318" s="181">
        <v>5525</v>
      </c>
    </row>
    <row r="319" spans="1:8" ht="18.75" customHeight="1">
      <c r="A319" s="169"/>
      <c r="B319" s="169"/>
      <c r="C319" s="156">
        <v>4427</v>
      </c>
      <c r="D319" s="215" t="s">
        <v>189</v>
      </c>
      <c r="E319" s="215"/>
      <c r="F319" s="215"/>
      <c r="G319" s="215"/>
      <c r="H319" s="181">
        <v>6886</v>
      </c>
    </row>
    <row r="320" spans="1:8" ht="18.75" customHeight="1" thickBot="1">
      <c r="A320" s="130"/>
      <c r="B320" s="130"/>
      <c r="C320" s="130"/>
      <c r="D320" s="171" t="s">
        <v>182</v>
      </c>
      <c r="E320" s="338"/>
      <c r="F320" s="338"/>
      <c r="G320" s="294"/>
      <c r="H320" s="294">
        <f>H321</f>
        <v>71650</v>
      </c>
    </row>
    <row r="321" spans="1:8" ht="18.75" customHeight="1" thickTop="1">
      <c r="A321" s="90">
        <v>854</v>
      </c>
      <c r="B321" s="91"/>
      <c r="C321" s="225"/>
      <c r="D321" s="152" t="s">
        <v>103</v>
      </c>
      <c r="E321" s="31"/>
      <c r="F321" s="31"/>
      <c r="G321" s="95"/>
      <c r="H321" s="95">
        <f>H322</f>
        <v>71650</v>
      </c>
    </row>
    <row r="322" spans="1:8" ht="18.75" customHeight="1">
      <c r="A322" s="136"/>
      <c r="B322" s="137">
        <v>85415</v>
      </c>
      <c r="C322" s="226"/>
      <c r="D322" s="138" t="s">
        <v>104</v>
      </c>
      <c r="E322" s="33"/>
      <c r="F322" s="33"/>
      <c r="G322" s="82"/>
      <c r="H322" s="82">
        <f>H323</f>
        <v>71650</v>
      </c>
    </row>
    <row r="323" spans="1:9" s="93" customFormat="1" ht="26.25" customHeight="1">
      <c r="A323" s="11"/>
      <c r="B323" s="56"/>
      <c r="C323" s="218"/>
      <c r="D323" s="145" t="s">
        <v>123</v>
      </c>
      <c r="E323" s="133"/>
      <c r="F323" s="133"/>
      <c r="G323" s="133"/>
      <c r="H323" s="134">
        <f>H353+H383</f>
        <v>71650</v>
      </c>
      <c r="I323" s="122"/>
    </row>
    <row r="324" spans="1:9" s="155" customFormat="1" ht="18.75" customHeight="1">
      <c r="A324" s="170"/>
      <c r="B324" s="169"/>
      <c r="C324" s="257"/>
      <c r="D324" s="465" t="s">
        <v>0</v>
      </c>
      <c r="E324" s="466"/>
      <c r="F324" s="466"/>
      <c r="G324" s="466"/>
      <c r="H324" s="212">
        <v>1623</v>
      </c>
      <c r="I324" s="154"/>
    </row>
    <row r="325" spans="1:9" s="155" customFormat="1" ht="18.75" customHeight="1">
      <c r="A325" s="170"/>
      <c r="B325" s="169"/>
      <c r="C325" s="257"/>
      <c r="D325" s="443" t="s">
        <v>228</v>
      </c>
      <c r="E325" s="467"/>
      <c r="F325" s="467"/>
      <c r="G325" s="467"/>
      <c r="H325" s="305">
        <v>1215</v>
      </c>
      <c r="I325" s="154"/>
    </row>
    <row r="326" spans="1:9" s="155" customFormat="1" ht="18.75" customHeight="1">
      <c r="A326" s="170"/>
      <c r="B326" s="169"/>
      <c r="C326" s="169"/>
      <c r="D326" s="496" t="s">
        <v>229</v>
      </c>
      <c r="E326" s="470"/>
      <c r="F326" s="470"/>
      <c r="G326" s="470"/>
      <c r="H326" s="471">
        <v>2205</v>
      </c>
      <c r="I326" s="154"/>
    </row>
    <row r="327" spans="1:9" s="155" customFormat="1" ht="18.75" customHeight="1">
      <c r="A327" s="170"/>
      <c r="B327" s="169"/>
      <c r="C327" s="257"/>
      <c r="D327" s="443" t="s">
        <v>230</v>
      </c>
      <c r="E327" s="467"/>
      <c r="F327" s="467"/>
      <c r="G327" s="467"/>
      <c r="H327" s="305">
        <v>2103</v>
      </c>
      <c r="I327" s="154"/>
    </row>
    <row r="328" spans="1:9" s="155" customFormat="1" ht="18.75" customHeight="1">
      <c r="A328" s="170"/>
      <c r="B328" s="169"/>
      <c r="C328" s="257"/>
      <c r="D328" s="443" t="s">
        <v>231</v>
      </c>
      <c r="E328" s="467"/>
      <c r="F328" s="467"/>
      <c r="G328" s="467"/>
      <c r="H328" s="305">
        <v>2423</v>
      </c>
      <c r="I328" s="154"/>
    </row>
    <row r="329" spans="1:9" s="155" customFormat="1" ht="18.75" customHeight="1">
      <c r="A329" s="170"/>
      <c r="B329" s="169"/>
      <c r="C329" s="257"/>
      <c r="D329" s="443" t="s">
        <v>232</v>
      </c>
      <c r="E329" s="467"/>
      <c r="F329" s="467"/>
      <c r="G329" s="467"/>
      <c r="H329" s="305">
        <v>1868</v>
      </c>
      <c r="I329" s="154"/>
    </row>
    <row r="330" spans="1:9" s="155" customFormat="1" ht="18.75" customHeight="1">
      <c r="A330" s="170"/>
      <c r="B330" s="169"/>
      <c r="C330" s="257"/>
      <c r="D330" s="443" t="s">
        <v>233</v>
      </c>
      <c r="E330" s="467"/>
      <c r="F330" s="467"/>
      <c r="G330" s="467"/>
      <c r="H330" s="305">
        <v>2089</v>
      </c>
      <c r="I330" s="154"/>
    </row>
    <row r="331" spans="1:9" s="155" customFormat="1" ht="18.75" customHeight="1">
      <c r="A331" s="170"/>
      <c r="B331" s="169"/>
      <c r="C331" s="257"/>
      <c r="D331" s="443" t="s">
        <v>234</v>
      </c>
      <c r="E331" s="467"/>
      <c r="F331" s="467"/>
      <c r="G331" s="467"/>
      <c r="H331" s="305">
        <v>1582</v>
      </c>
      <c r="I331" s="154"/>
    </row>
    <row r="332" spans="1:9" s="155" customFormat="1" ht="18.75" customHeight="1">
      <c r="A332" s="170"/>
      <c r="B332" s="169"/>
      <c r="C332" s="257"/>
      <c r="D332" s="443" t="s">
        <v>324</v>
      </c>
      <c r="E332" s="467"/>
      <c r="F332" s="467"/>
      <c r="G332" s="467"/>
      <c r="H332" s="305">
        <v>1640</v>
      </c>
      <c r="I332" s="154"/>
    </row>
    <row r="333" spans="1:9" s="155" customFormat="1" ht="18.75" customHeight="1">
      <c r="A333" s="170"/>
      <c r="B333" s="169"/>
      <c r="C333" s="169"/>
      <c r="D333" s="468" t="s">
        <v>235</v>
      </c>
      <c r="E333" s="467"/>
      <c r="F333" s="467"/>
      <c r="G333" s="467"/>
      <c r="H333" s="305">
        <v>173</v>
      </c>
      <c r="I333" s="154"/>
    </row>
    <row r="334" spans="1:9" s="155" customFormat="1" ht="18.75" customHeight="1">
      <c r="A334" s="170"/>
      <c r="B334" s="169"/>
      <c r="C334" s="169"/>
      <c r="D334" s="468" t="s">
        <v>236</v>
      </c>
      <c r="E334" s="467"/>
      <c r="F334" s="467"/>
      <c r="G334" s="467"/>
      <c r="H334" s="305">
        <v>58</v>
      </c>
      <c r="I334" s="154"/>
    </row>
    <row r="335" spans="1:9" s="155" customFormat="1" ht="18.75" customHeight="1">
      <c r="A335" s="170"/>
      <c r="B335" s="169"/>
      <c r="C335" s="257"/>
      <c r="D335" s="468" t="s">
        <v>237</v>
      </c>
      <c r="E335" s="467"/>
      <c r="F335" s="467"/>
      <c r="G335" s="467"/>
      <c r="H335" s="305">
        <v>405</v>
      </c>
      <c r="I335" s="154"/>
    </row>
    <row r="336" spans="1:9" s="155" customFormat="1" ht="18.75" customHeight="1">
      <c r="A336" s="170"/>
      <c r="B336" s="169"/>
      <c r="C336" s="257"/>
      <c r="D336" s="468" t="s">
        <v>238</v>
      </c>
      <c r="E336" s="467"/>
      <c r="F336" s="467"/>
      <c r="G336" s="467"/>
      <c r="H336" s="305">
        <v>1082</v>
      </c>
      <c r="I336" s="154"/>
    </row>
    <row r="337" spans="1:9" s="155" customFormat="1" ht="18.75" customHeight="1">
      <c r="A337" s="167"/>
      <c r="B337" s="156"/>
      <c r="C337" s="482"/>
      <c r="D337" s="514" t="s">
        <v>239</v>
      </c>
      <c r="E337" s="483"/>
      <c r="F337" s="483"/>
      <c r="G337" s="483"/>
      <c r="H337" s="202">
        <v>116</v>
      </c>
      <c r="I337" s="154"/>
    </row>
    <row r="338" spans="1:9" s="155" customFormat="1" ht="18.75" customHeight="1">
      <c r="A338" s="446"/>
      <c r="B338" s="447"/>
      <c r="C338" s="484"/>
      <c r="D338" s="515" t="s">
        <v>240</v>
      </c>
      <c r="E338" s="485"/>
      <c r="F338" s="485"/>
      <c r="G338" s="485"/>
      <c r="H338" s="476">
        <v>3780</v>
      </c>
      <c r="I338" s="154"/>
    </row>
    <row r="339" spans="1:9" s="155" customFormat="1" ht="18.75" customHeight="1">
      <c r="A339" s="170"/>
      <c r="B339" s="169"/>
      <c r="C339" s="257"/>
      <c r="D339" s="468" t="s">
        <v>241</v>
      </c>
      <c r="E339" s="467"/>
      <c r="F339" s="467"/>
      <c r="G339" s="467"/>
      <c r="H339" s="305">
        <v>10</v>
      </c>
      <c r="I339" s="154"/>
    </row>
    <row r="340" spans="1:9" s="155" customFormat="1" ht="18.75" customHeight="1">
      <c r="A340" s="170"/>
      <c r="B340" s="169"/>
      <c r="C340" s="257"/>
      <c r="D340" s="468" t="s">
        <v>3</v>
      </c>
      <c r="E340" s="467"/>
      <c r="F340" s="467"/>
      <c r="G340" s="467"/>
      <c r="H340" s="305">
        <v>3596</v>
      </c>
      <c r="I340" s="154"/>
    </row>
    <row r="341" spans="1:9" s="155" customFormat="1" ht="18.75" customHeight="1">
      <c r="A341" s="170"/>
      <c r="B341" s="169"/>
      <c r="C341" s="257"/>
      <c r="D341" s="468" t="s">
        <v>242</v>
      </c>
      <c r="E341" s="467"/>
      <c r="F341" s="467"/>
      <c r="G341" s="467"/>
      <c r="H341" s="305">
        <v>116</v>
      </c>
      <c r="I341" s="154"/>
    </row>
    <row r="342" spans="1:9" s="155" customFormat="1" ht="18.75" customHeight="1">
      <c r="A342" s="170"/>
      <c r="B342" s="169"/>
      <c r="C342" s="257"/>
      <c r="D342" s="468" t="s">
        <v>243</v>
      </c>
      <c r="E342" s="467"/>
      <c r="F342" s="467"/>
      <c r="G342" s="467"/>
      <c r="H342" s="305">
        <v>5604</v>
      </c>
      <c r="I342" s="154"/>
    </row>
    <row r="343" spans="1:9" s="155" customFormat="1" ht="18.75" customHeight="1">
      <c r="A343" s="170"/>
      <c r="B343" s="169"/>
      <c r="C343" s="257"/>
      <c r="D343" s="468" t="s">
        <v>244</v>
      </c>
      <c r="E343" s="467"/>
      <c r="F343" s="467"/>
      <c r="G343" s="467"/>
      <c r="H343" s="305">
        <v>2429</v>
      </c>
      <c r="I343" s="154"/>
    </row>
    <row r="344" spans="1:9" s="155" customFormat="1" ht="18.75" customHeight="1">
      <c r="A344" s="170"/>
      <c r="B344" s="169"/>
      <c r="C344" s="257"/>
      <c r="D344" s="468" t="s">
        <v>245</v>
      </c>
      <c r="E344" s="467"/>
      <c r="F344" s="467"/>
      <c r="G344" s="467"/>
      <c r="H344" s="305">
        <v>521</v>
      </c>
      <c r="I344" s="154"/>
    </row>
    <row r="345" spans="1:9" s="155" customFormat="1" ht="18.75" customHeight="1">
      <c r="A345" s="170"/>
      <c r="B345" s="169"/>
      <c r="C345" s="257"/>
      <c r="D345" s="468" t="s">
        <v>246</v>
      </c>
      <c r="E345" s="467"/>
      <c r="F345" s="467"/>
      <c r="G345" s="467"/>
      <c r="H345" s="305">
        <v>1439</v>
      </c>
      <c r="I345" s="154"/>
    </row>
    <row r="346" spans="1:9" s="155" customFormat="1" ht="18.75" customHeight="1">
      <c r="A346" s="170"/>
      <c r="B346" s="169"/>
      <c r="C346" s="257"/>
      <c r="D346" s="468" t="s">
        <v>247</v>
      </c>
      <c r="E346" s="467"/>
      <c r="F346" s="467"/>
      <c r="G346" s="467"/>
      <c r="H346" s="305">
        <v>1011</v>
      </c>
      <c r="I346" s="154"/>
    </row>
    <row r="347" spans="1:9" s="155" customFormat="1" ht="18.75" customHeight="1">
      <c r="A347" s="170"/>
      <c r="B347" s="169"/>
      <c r="C347" s="257"/>
      <c r="D347" s="468" t="s">
        <v>248</v>
      </c>
      <c r="E347" s="467"/>
      <c r="F347" s="467"/>
      <c r="G347" s="467"/>
      <c r="H347" s="305">
        <v>3477</v>
      </c>
      <c r="I347" s="154"/>
    </row>
    <row r="348" spans="1:9" s="155" customFormat="1" ht="18.75" customHeight="1">
      <c r="A348" s="170"/>
      <c r="B348" s="169"/>
      <c r="C348" s="257"/>
      <c r="D348" s="468" t="s">
        <v>249</v>
      </c>
      <c r="E348" s="467"/>
      <c r="F348" s="467"/>
      <c r="G348" s="467"/>
      <c r="H348" s="305">
        <v>912</v>
      </c>
      <c r="I348" s="154"/>
    </row>
    <row r="349" spans="1:9" s="155" customFormat="1" ht="18.75" customHeight="1">
      <c r="A349" s="170"/>
      <c r="B349" s="169"/>
      <c r="C349" s="257"/>
      <c r="D349" s="468" t="s">
        <v>250</v>
      </c>
      <c r="E349" s="467"/>
      <c r="F349" s="467"/>
      <c r="G349" s="467"/>
      <c r="H349" s="305">
        <v>5117</v>
      </c>
      <c r="I349" s="154"/>
    </row>
    <row r="350" spans="1:9" s="155" customFormat="1" ht="18.75" customHeight="1">
      <c r="A350" s="170"/>
      <c r="B350" s="169"/>
      <c r="C350" s="257"/>
      <c r="D350" s="468" t="s">
        <v>251</v>
      </c>
      <c r="E350" s="467"/>
      <c r="F350" s="467"/>
      <c r="G350" s="467"/>
      <c r="H350" s="305">
        <v>1470</v>
      </c>
      <c r="I350" s="154"/>
    </row>
    <row r="351" spans="1:9" s="155" customFormat="1" ht="26.25" customHeight="1">
      <c r="A351" s="170"/>
      <c r="B351" s="169"/>
      <c r="C351" s="257"/>
      <c r="D351" s="468" t="s">
        <v>252</v>
      </c>
      <c r="E351" s="467"/>
      <c r="F351" s="467"/>
      <c r="G351" s="467"/>
      <c r="H351" s="305">
        <v>521</v>
      </c>
      <c r="I351" s="154"/>
    </row>
    <row r="352" spans="1:9" s="155" customFormat="1" ht="18" customHeight="1">
      <c r="A352" s="170"/>
      <c r="B352" s="169"/>
      <c r="C352" s="257"/>
      <c r="D352" s="468" t="s">
        <v>253</v>
      </c>
      <c r="E352" s="467"/>
      <c r="F352" s="467"/>
      <c r="G352" s="467"/>
      <c r="H352" s="305">
        <v>173</v>
      </c>
      <c r="I352" s="154"/>
    </row>
    <row r="353" spans="1:9" s="93" customFormat="1" ht="19.5" customHeight="1">
      <c r="A353" s="54"/>
      <c r="B353" s="89"/>
      <c r="C353" s="156">
        <v>3248</v>
      </c>
      <c r="D353" s="250" t="s">
        <v>183</v>
      </c>
      <c r="E353" s="250"/>
      <c r="F353" s="250"/>
      <c r="G353" s="250"/>
      <c r="H353" s="409">
        <v>48758</v>
      </c>
      <c r="I353" s="122"/>
    </row>
    <row r="354" spans="1:9" s="155" customFormat="1" ht="18.75" customHeight="1">
      <c r="A354" s="170"/>
      <c r="B354" s="169"/>
      <c r="C354" s="257"/>
      <c r="D354" s="465" t="s">
        <v>0</v>
      </c>
      <c r="E354" s="466"/>
      <c r="F354" s="466"/>
      <c r="G354" s="466"/>
      <c r="H354" s="212">
        <v>762</v>
      </c>
      <c r="I354" s="154"/>
    </row>
    <row r="355" spans="1:9" s="155" customFormat="1" ht="18.75" customHeight="1">
      <c r="A355" s="170"/>
      <c r="B355" s="169"/>
      <c r="C355" s="257"/>
      <c r="D355" s="443" t="s">
        <v>228</v>
      </c>
      <c r="E355" s="467"/>
      <c r="F355" s="467"/>
      <c r="G355" s="467"/>
      <c r="H355" s="305">
        <v>570</v>
      </c>
      <c r="I355" s="154"/>
    </row>
    <row r="356" spans="1:9" s="155" customFormat="1" ht="18.75" customHeight="1">
      <c r="A356" s="170"/>
      <c r="B356" s="169"/>
      <c r="C356" s="257"/>
      <c r="D356" s="443" t="s">
        <v>229</v>
      </c>
      <c r="E356" s="467"/>
      <c r="F356" s="467"/>
      <c r="G356" s="467"/>
      <c r="H356" s="305">
        <v>1035</v>
      </c>
      <c r="I356" s="154"/>
    </row>
    <row r="357" spans="1:9" s="155" customFormat="1" ht="18.75" customHeight="1">
      <c r="A357" s="170"/>
      <c r="B357" s="169"/>
      <c r="C357" s="257"/>
      <c r="D357" s="443" t="s">
        <v>230</v>
      </c>
      <c r="E357" s="467"/>
      <c r="F357" s="467"/>
      <c r="G357" s="467"/>
      <c r="H357" s="305">
        <v>987</v>
      </c>
      <c r="I357" s="154"/>
    </row>
    <row r="358" spans="1:9" s="155" customFormat="1" ht="18.75" customHeight="1">
      <c r="A358" s="170"/>
      <c r="B358" s="169"/>
      <c r="C358" s="257"/>
      <c r="D358" s="496" t="s">
        <v>231</v>
      </c>
      <c r="E358" s="470"/>
      <c r="F358" s="470"/>
      <c r="G358" s="470"/>
      <c r="H358" s="471">
        <v>1137</v>
      </c>
      <c r="I358" s="154"/>
    </row>
    <row r="359" spans="1:9" s="155" customFormat="1" ht="18.75" customHeight="1">
      <c r="A359" s="170"/>
      <c r="B359" s="169"/>
      <c r="C359" s="169"/>
      <c r="D359" s="443" t="s">
        <v>232</v>
      </c>
      <c r="E359" s="467"/>
      <c r="F359" s="467"/>
      <c r="G359" s="467"/>
      <c r="H359" s="305">
        <v>877</v>
      </c>
      <c r="I359" s="154"/>
    </row>
    <row r="360" spans="1:9" s="155" customFormat="1" ht="18.75" customHeight="1">
      <c r="A360" s="170"/>
      <c r="B360" s="169"/>
      <c r="C360" s="257"/>
      <c r="D360" s="443" t="s">
        <v>233</v>
      </c>
      <c r="E360" s="467"/>
      <c r="F360" s="467"/>
      <c r="G360" s="467"/>
      <c r="H360" s="305">
        <v>981</v>
      </c>
      <c r="I360" s="154"/>
    </row>
    <row r="361" spans="1:9" s="155" customFormat="1" ht="18.75" customHeight="1">
      <c r="A361" s="170"/>
      <c r="B361" s="169"/>
      <c r="C361" s="257"/>
      <c r="D361" s="443" t="s">
        <v>234</v>
      </c>
      <c r="E361" s="467"/>
      <c r="F361" s="467"/>
      <c r="G361" s="467"/>
      <c r="H361" s="305">
        <v>743</v>
      </c>
      <c r="I361" s="154"/>
    </row>
    <row r="362" spans="1:9" s="155" customFormat="1" ht="18.75" customHeight="1">
      <c r="A362" s="170"/>
      <c r="B362" s="169"/>
      <c r="C362" s="257"/>
      <c r="D362" s="443" t="s">
        <v>324</v>
      </c>
      <c r="E362" s="467"/>
      <c r="F362" s="467"/>
      <c r="G362" s="467"/>
      <c r="H362" s="305">
        <v>770</v>
      </c>
      <c r="I362" s="154"/>
    </row>
    <row r="363" spans="1:9" s="155" customFormat="1" ht="18.75" customHeight="1">
      <c r="A363" s="170"/>
      <c r="B363" s="169"/>
      <c r="C363" s="257"/>
      <c r="D363" s="468" t="s">
        <v>235</v>
      </c>
      <c r="E363" s="467"/>
      <c r="F363" s="467"/>
      <c r="G363" s="467"/>
      <c r="H363" s="305">
        <v>82</v>
      </c>
      <c r="I363" s="154"/>
    </row>
    <row r="364" spans="1:9" s="155" customFormat="1" ht="18.75" customHeight="1">
      <c r="A364" s="170"/>
      <c r="B364" s="169"/>
      <c r="C364" s="257"/>
      <c r="D364" s="468" t="s">
        <v>236</v>
      </c>
      <c r="E364" s="467"/>
      <c r="F364" s="467"/>
      <c r="G364" s="467"/>
      <c r="H364" s="305">
        <v>27</v>
      </c>
      <c r="I364" s="154"/>
    </row>
    <row r="365" spans="1:9" s="155" customFormat="1" ht="18.75" customHeight="1">
      <c r="A365" s="170"/>
      <c r="B365" s="169"/>
      <c r="C365" s="257"/>
      <c r="D365" s="468" t="s">
        <v>237</v>
      </c>
      <c r="E365" s="467"/>
      <c r="F365" s="467"/>
      <c r="G365" s="467"/>
      <c r="H365" s="305">
        <v>190</v>
      </c>
      <c r="I365" s="154"/>
    </row>
    <row r="366" spans="1:9" s="155" customFormat="1" ht="18.75" customHeight="1">
      <c r="A366" s="170"/>
      <c r="B366" s="169"/>
      <c r="C366" s="257"/>
      <c r="D366" s="468" t="s">
        <v>238</v>
      </c>
      <c r="E366" s="467"/>
      <c r="F366" s="467"/>
      <c r="G366" s="467"/>
      <c r="H366" s="305">
        <v>508</v>
      </c>
      <c r="I366" s="154"/>
    </row>
    <row r="367" spans="1:9" s="155" customFormat="1" ht="18.75" customHeight="1">
      <c r="A367" s="170"/>
      <c r="B367" s="169"/>
      <c r="C367" s="257"/>
      <c r="D367" s="468" t="s">
        <v>239</v>
      </c>
      <c r="E367" s="467"/>
      <c r="F367" s="467"/>
      <c r="G367" s="467"/>
      <c r="H367" s="305">
        <v>54</v>
      </c>
      <c r="I367" s="154"/>
    </row>
    <row r="368" spans="1:9" s="155" customFormat="1" ht="18.75" customHeight="1">
      <c r="A368" s="170"/>
      <c r="B368" s="169"/>
      <c r="C368" s="257"/>
      <c r="D368" s="468" t="s">
        <v>240</v>
      </c>
      <c r="E368" s="467"/>
      <c r="F368" s="467"/>
      <c r="G368" s="467"/>
      <c r="H368" s="305">
        <v>1775</v>
      </c>
      <c r="I368" s="154"/>
    </row>
    <row r="369" spans="1:9" s="155" customFormat="1" ht="18.75" customHeight="1">
      <c r="A369" s="167"/>
      <c r="B369" s="156"/>
      <c r="C369" s="482"/>
      <c r="D369" s="514" t="s">
        <v>241</v>
      </c>
      <c r="E369" s="483"/>
      <c r="F369" s="483"/>
      <c r="G369" s="483"/>
      <c r="H369" s="202">
        <v>5</v>
      </c>
      <c r="I369" s="154"/>
    </row>
    <row r="370" spans="1:9" s="155" customFormat="1" ht="18.75" customHeight="1">
      <c r="A370" s="446"/>
      <c r="B370" s="447"/>
      <c r="C370" s="484"/>
      <c r="D370" s="515" t="s">
        <v>3</v>
      </c>
      <c r="E370" s="485"/>
      <c r="F370" s="485"/>
      <c r="G370" s="485"/>
      <c r="H370" s="476">
        <v>1689</v>
      </c>
      <c r="I370" s="154"/>
    </row>
    <row r="371" spans="1:9" s="155" customFormat="1" ht="18.75" customHeight="1">
      <c r="A371" s="170"/>
      <c r="B371" s="169"/>
      <c r="C371" s="257"/>
      <c r="D371" s="468" t="s">
        <v>242</v>
      </c>
      <c r="E371" s="467"/>
      <c r="F371" s="467"/>
      <c r="G371" s="467"/>
      <c r="H371" s="305">
        <v>54</v>
      </c>
      <c r="I371" s="154"/>
    </row>
    <row r="372" spans="1:9" s="155" customFormat="1" ht="18.75" customHeight="1">
      <c r="A372" s="170"/>
      <c r="B372" s="169"/>
      <c r="C372" s="257"/>
      <c r="D372" s="468" t="s">
        <v>243</v>
      </c>
      <c r="E372" s="467"/>
      <c r="F372" s="467"/>
      <c r="G372" s="467"/>
      <c r="H372" s="305">
        <v>2631</v>
      </c>
      <c r="I372" s="154"/>
    </row>
    <row r="373" spans="1:9" s="155" customFormat="1" ht="18.75" customHeight="1">
      <c r="A373" s="170"/>
      <c r="B373" s="169"/>
      <c r="C373" s="257"/>
      <c r="D373" s="468" t="s">
        <v>244</v>
      </c>
      <c r="E373" s="467"/>
      <c r="F373" s="467"/>
      <c r="G373" s="467"/>
      <c r="H373" s="305">
        <v>1141</v>
      </c>
      <c r="I373" s="154"/>
    </row>
    <row r="374" spans="1:9" s="155" customFormat="1" ht="18.75" customHeight="1">
      <c r="A374" s="170"/>
      <c r="B374" s="169"/>
      <c r="C374" s="257"/>
      <c r="D374" s="468" t="s">
        <v>245</v>
      </c>
      <c r="E374" s="467"/>
      <c r="F374" s="467"/>
      <c r="G374" s="467"/>
      <c r="H374" s="305">
        <v>244</v>
      </c>
      <c r="I374" s="154"/>
    </row>
    <row r="375" spans="1:9" s="155" customFormat="1" ht="18.75" customHeight="1">
      <c r="A375" s="170"/>
      <c r="B375" s="169"/>
      <c r="C375" s="257"/>
      <c r="D375" s="468" t="s">
        <v>246</v>
      </c>
      <c r="E375" s="467"/>
      <c r="F375" s="467"/>
      <c r="G375" s="467"/>
      <c r="H375" s="305">
        <v>676</v>
      </c>
      <c r="I375" s="154"/>
    </row>
    <row r="376" spans="1:9" s="155" customFormat="1" ht="18.75" customHeight="1">
      <c r="A376" s="170"/>
      <c r="B376" s="169"/>
      <c r="C376" s="257"/>
      <c r="D376" s="468" t="s">
        <v>247</v>
      </c>
      <c r="E376" s="467"/>
      <c r="F376" s="467"/>
      <c r="G376" s="467"/>
      <c r="H376" s="305">
        <v>474</v>
      </c>
      <c r="I376" s="154"/>
    </row>
    <row r="377" spans="1:9" s="155" customFormat="1" ht="18.75" customHeight="1">
      <c r="A377" s="170"/>
      <c r="B377" s="169"/>
      <c r="C377" s="257"/>
      <c r="D377" s="468" t="s">
        <v>248</v>
      </c>
      <c r="E377" s="467"/>
      <c r="F377" s="467"/>
      <c r="G377" s="467"/>
      <c r="H377" s="305">
        <v>1633</v>
      </c>
      <c r="I377" s="154"/>
    </row>
    <row r="378" spans="1:9" s="155" customFormat="1" ht="18.75" customHeight="1">
      <c r="A378" s="170"/>
      <c r="B378" s="169"/>
      <c r="C378" s="257"/>
      <c r="D378" s="468" t="s">
        <v>249</v>
      </c>
      <c r="E378" s="467"/>
      <c r="F378" s="467"/>
      <c r="G378" s="467"/>
      <c r="H378" s="305">
        <v>428</v>
      </c>
      <c r="I378" s="154"/>
    </row>
    <row r="379" spans="1:9" s="155" customFormat="1" ht="18.75" customHeight="1">
      <c r="A379" s="170"/>
      <c r="B379" s="169"/>
      <c r="C379" s="257"/>
      <c r="D379" s="468" t="s">
        <v>250</v>
      </c>
      <c r="E379" s="467"/>
      <c r="F379" s="467"/>
      <c r="G379" s="467"/>
      <c r="H379" s="305">
        <v>2403</v>
      </c>
      <c r="I379" s="154"/>
    </row>
    <row r="380" spans="1:9" s="155" customFormat="1" ht="18.75" customHeight="1">
      <c r="A380" s="170"/>
      <c r="B380" s="169"/>
      <c r="C380" s="257"/>
      <c r="D380" s="468" t="s">
        <v>251</v>
      </c>
      <c r="E380" s="467"/>
      <c r="F380" s="467"/>
      <c r="G380" s="467"/>
      <c r="H380" s="305">
        <v>690</v>
      </c>
      <c r="I380" s="154"/>
    </row>
    <row r="381" spans="1:9" s="155" customFormat="1" ht="26.25" customHeight="1">
      <c r="A381" s="170"/>
      <c r="B381" s="169"/>
      <c r="C381" s="257"/>
      <c r="D381" s="468" t="s">
        <v>252</v>
      </c>
      <c r="E381" s="467"/>
      <c r="F381" s="467"/>
      <c r="G381" s="467"/>
      <c r="H381" s="305">
        <v>244</v>
      </c>
      <c r="I381" s="154"/>
    </row>
    <row r="382" spans="1:9" s="155" customFormat="1" ht="18" customHeight="1">
      <c r="A382" s="170"/>
      <c r="B382" s="169"/>
      <c r="C382" s="257"/>
      <c r="D382" s="469" t="s">
        <v>253</v>
      </c>
      <c r="E382" s="470"/>
      <c r="F382" s="470"/>
      <c r="G382" s="470"/>
      <c r="H382" s="471">
        <v>82</v>
      </c>
      <c r="I382" s="154"/>
    </row>
    <row r="383" spans="1:9" s="93" customFormat="1" ht="19.5" customHeight="1">
      <c r="A383" s="50"/>
      <c r="B383" s="51"/>
      <c r="C383" s="156">
        <v>3249</v>
      </c>
      <c r="D383" s="454" t="s">
        <v>183</v>
      </c>
      <c r="E383" s="454"/>
      <c r="F383" s="454"/>
      <c r="G383" s="454"/>
      <c r="H383" s="202">
        <v>22892</v>
      </c>
      <c r="I383" s="122"/>
    </row>
    <row r="384" ht="12.75">
      <c r="A384" s="80"/>
    </row>
    <row r="385" ht="12.75">
      <c r="A385" s="80"/>
    </row>
    <row r="386" spans="3:15" s="533" customFormat="1" ht="14.25">
      <c r="C386" s="533" t="s">
        <v>331</v>
      </c>
      <c r="E386" s="534"/>
      <c r="F386" s="534" t="s">
        <v>329</v>
      </c>
      <c r="G386" s="534"/>
      <c r="H386" s="534"/>
      <c r="I386" s="534"/>
      <c r="J386" s="534"/>
      <c r="K386" s="534"/>
      <c r="L386" s="534"/>
      <c r="M386" s="534"/>
      <c r="N386" s="534"/>
      <c r="O386" s="534"/>
    </row>
    <row r="387" spans="3:15" s="533" customFormat="1" ht="14.25">
      <c r="C387" s="533" t="s">
        <v>332</v>
      </c>
      <c r="E387" s="534"/>
      <c r="F387" s="534" t="s">
        <v>334</v>
      </c>
      <c r="G387" s="534"/>
      <c r="H387" s="534"/>
      <c r="I387" s="534"/>
      <c r="J387" s="534"/>
      <c r="K387" s="534"/>
      <c r="L387" s="534"/>
      <c r="M387" s="534"/>
      <c r="N387" s="534"/>
      <c r="O387" s="534"/>
    </row>
    <row r="388" ht="12.75">
      <c r="A388" s="80"/>
    </row>
    <row r="389" ht="12.75">
      <c r="A389" s="80"/>
    </row>
    <row r="390" ht="12.75">
      <c r="A390" s="80"/>
    </row>
    <row r="391" ht="12.75">
      <c r="A391" s="80"/>
    </row>
    <row r="392" ht="12.75">
      <c r="A392" s="80"/>
    </row>
    <row r="393" ht="12.75">
      <c r="A393" s="80"/>
    </row>
    <row r="394" ht="12.75">
      <c r="A394" s="80"/>
    </row>
    <row r="395" ht="12.75">
      <c r="A395" s="80"/>
    </row>
    <row r="396" ht="12.75">
      <c r="A396" s="80"/>
    </row>
    <row r="397" ht="12.75">
      <c r="A397" s="80"/>
    </row>
    <row r="398" ht="12.75">
      <c r="A398" s="80"/>
    </row>
    <row r="399" ht="12.75">
      <c r="A399" s="80"/>
    </row>
    <row r="400" ht="12.75">
      <c r="A400" s="80"/>
    </row>
    <row r="401" ht="12.75">
      <c r="A401" s="80"/>
    </row>
    <row r="402" ht="12.75">
      <c r="A402" s="80"/>
    </row>
    <row r="403" ht="12.75">
      <c r="A403" s="80"/>
    </row>
    <row r="404" ht="12.75">
      <c r="A404" s="80"/>
    </row>
    <row r="405" ht="12.75">
      <c r="A405" s="80"/>
    </row>
    <row r="406" ht="12.75">
      <c r="A406" s="80"/>
    </row>
    <row r="407" ht="12.75">
      <c r="A407" s="80"/>
    </row>
    <row r="408" ht="12.75">
      <c r="A408" s="80"/>
    </row>
    <row r="409" ht="12.75">
      <c r="A409" s="80"/>
    </row>
    <row r="410" ht="12.75">
      <c r="A410" s="80"/>
    </row>
    <row r="411" ht="12.75">
      <c r="A411" s="80"/>
    </row>
    <row r="412" ht="12.75">
      <c r="A412" s="80"/>
    </row>
    <row r="413" ht="12.75">
      <c r="A413" s="80"/>
    </row>
    <row r="414" ht="12.75">
      <c r="A414" s="80"/>
    </row>
    <row r="415" ht="12.75">
      <c r="A415" s="80"/>
    </row>
    <row r="416" ht="12.75">
      <c r="A416" s="80"/>
    </row>
    <row r="417" ht="12.75">
      <c r="A417" s="80"/>
    </row>
    <row r="418" ht="12.75">
      <c r="A418" s="80"/>
    </row>
    <row r="419" ht="12.75">
      <c r="A419" s="80"/>
    </row>
    <row r="420" ht="12.75">
      <c r="A420" s="80"/>
    </row>
    <row r="421" ht="12.75">
      <c r="A421" s="80"/>
    </row>
    <row r="422" ht="12.75">
      <c r="A422" s="80"/>
    </row>
    <row r="423" ht="12.75">
      <c r="A423" s="80"/>
    </row>
    <row r="424" ht="12.75">
      <c r="A424" s="80"/>
    </row>
    <row r="425" ht="12.75">
      <c r="A425" s="80"/>
    </row>
    <row r="426" ht="12.75">
      <c r="A426" s="80"/>
    </row>
    <row r="427" ht="12.75">
      <c r="A427" s="80"/>
    </row>
    <row r="428" ht="12.75">
      <c r="A428" s="80"/>
    </row>
    <row r="429" ht="12.75">
      <c r="A429" s="80"/>
    </row>
    <row r="430" ht="12.75">
      <c r="A430" s="80"/>
    </row>
  </sheetData>
  <mergeCells count="6">
    <mergeCell ref="G7:H7"/>
    <mergeCell ref="E7:F7"/>
    <mergeCell ref="D7:D8"/>
    <mergeCell ref="A7:A8"/>
    <mergeCell ref="B7:B8"/>
    <mergeCell ref="C7:C8"/>
  </mergeCells>
  <printOptions horizontalCentered="1"/>
  <pageMargins left="0.5905511811023623" right="0.5905511811023623" top="0.5118110236220472" bottom="0.7480314960629921" header="0.5118110236220472" footer="0.31496062992125984"/>
  <pageSetup firstPageNumber="11" useFirstPageNumber="1" horizontalDpi="300" verticalDpi="300" orientation="landscape" paperSize="9" scale="80" r:id="rId3"/>
  <headerFooter alignWithMargins="0"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2"/>
  <dimension ref="A1:P184"/>
  <sheetViews>
    <sheetView zoomScale="75" zoomScaleNormal="75" workbookViewId="0" topLeftCell="A7">
      <selection activeCell="A39" sqref="A39:IV40"/>
    </sheetView>
  </sheetViews>
  <sheetFormatPr defaultColWidth="9.00390625" defaultRowHeight="12.75"/>
  <cols>
    <col min="1" max="1" width="6.25390625" style="26" customWidth="1"/>
    <col min="2" max="2" width="8.125" style="26" customWidth="1"/>
    <col min="3" max="3" width="47.875" style="26" customWidth="1"/>
    <col min="4" max="4" width="17.75390625" style="342" customWidth="1"/>
    <col min="5" max="16" width="14.375" style="342" customWidth="1"/>
    <col min="17" max="17" width="10.25390625" style="26" bestFit="1" customWidth="1"/>
    <col min="18" max="16384" width="9.125" style="26" customWidth="1"/>
  </cols>
  <sheetData>
    <row r="1" ht="18.75" customHeight="1">
      <c r="N1" s="101" t="s">
        <v>69</v>
      </c>
    </row>
    <row r="2" spans="3:14" ht="18.75" customHeight="1">
      <c r="C2" s="343" t="s">
        <v>5</v>
      </c>
      <c r="N2" s="101" t="s">
        <v>226</v>
      </c>
    </row>
    <row r="3" spans="3:14" ht="18.75" customHeight="1">
      <c r="C3" s="25"/>
      <c r="N3" s="101" t="s">
        <v>158</v>
      </c>
    </row>
    <row r="4" spans="3:14" ht="18.75" customHeight="1">
      <c r="C4" s="25"/>
      <c r="N4" s="101" t="s">
        <v>4</v>
      </c>
    </row>
    <row r="5" spans="3:14" ht="12" customHeight="1">
      <c r="C5" s="25"/>
      <c r="N5"/>
    </row>
    <row r="6" spans="8:16" ht="19.5" customHeight="1" thickBot="1">
      <c r="H6" s="344"/>
      <c r="N6"/>
      <c r="P6" s="342" t="s">
        <v>34</v>
      </c>
    </row>
    <row r="7" spans="1:16" ht="19.5" customHeight="1" thickTop="1">
      <c r="A7" s="345"/>
      <c r="B7" s="345"/>
      <c r="C7" s="346" t="s">
        <v>46</v>
      </c>
      <c r="D7" s="530" t="s">
        <v>45</v>
      </c>
      <c r="E7" s="347"/>
      <c r="F7" s="348" t="s">
        <v>6</v>
      </c>
      <c r="G7" s="348"/>
      <c r="H7" s="348"/>
      <c r="I7" s="348"/>
      <c r="J7" s="348"/>
      <c r="K7" s="348"/>
      <c r="L7" s="348"/>
      <c r="M7" s="348"/>
      <c r="N7" s="348"/>
      <c r="O7" s="348"/>
      <c r="P7" s="349"/>
    </row>
    <row r="8" spans="1:16" ht="17.25" customHeight="1" thickBot="1">
      <c r="A8" s="350" t="s">
        <v>27</v>
      </c>
      <c r="B8" s="350" t="s">
        <v>36</v>
      </c>
      <c r="C8" s="351" t="s">
        <v>7</v>
      </c>
      <c r="D8" s="531"/>
      <c r="E8" s="352" t="s">
        <v>8</v>
      </c>
      <c r="F8" s="352" t="s">
        <v>9</v>
      </c>
      <c r="G8" s="352" t="s">
        <v>10</v>
      </c>
      <c r="H8" s="352" t="s">
        <v>11</v>
      </c>
      <c r="I8" s="352" t="s">
        <v>12</v>
      </c>
      <c r="J8" s="352" t="s">
        <v>13</v>
      </c>
      <c r="K8" s="352" t="s">
        <v>14</v>
      </c>
      <c r="L8" s="352" t="s">
        <v>15</v>
      </c>
      <c r="M8" s="352" t="s">
        <v>16</v>
      </c>
      <c r="N8" s="352" t="s">
        <v>17</v>
      </c>
      <c r="O8" s="352" t="s">
        <v>18</v>
      </c>
      <c r="P8" s="352" t="s">
        <v>19</v>
      </c>
    </row>
    <row r="9" spans="1:16" s="68" customFormat="1" ht="14.25" customHeight="1" thickBot="1" thickTop="1">
      <c r="A9" s="29">
        <v>1</v>
      </c>
      <c r="B9" s="29">
        <v>2</v>
      </c>
      <c r="C9" s="29">
        <v>3</v>
      </c>
      <c r="D9" s="353">
        <v>4</v>
      </c>
      <c r="E9" s="353">
        <v>5</v>
      </c>
      <c r="F9" s="353">
        <v>6</v>
      </c>
      <c r="G9" s="353">
        <v>7</v>
      </c>
      <c r="H9" s="353">
        <v>8</v>
      </c>
      <c r="I9" s="353">
        <v>9</v>
      </c>
      <c r="J9" s="353">
        <v>10</v>
      </c>
      <c r="K9" s="353">
        <v>11</v>
      </c>
      <c r="L9" s="353">
        <v>12</v>
      </c>
      <c r="M9" s="353">
        <v>13</v>
      </c>
      <c r="N9" s="353">
        <v>14</v>
      </c>
      <c r="O9" s="353">
        <v>15</v>
      </c>
      <c r="P9" s="353">
        <v>16</v>
      </c>
    </row>
    <row r="10" spans="1:16" s="354" customFormat="1" ht="16.5" customHeight="1" thickBot="1" thickTop="1">
      <c r="A10" s="8"/>
      <c r="B10" s="9"/>
      <c r="C10" s="57" t="s">
        <v>20</v>
      </c>
      <c r="D10" s="10">
        <f aca="true" t="shared" si="0" ref="D10:D36">SUM(E10:P10)</f>
        <v>2345260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>
        <f>O11</f>
        <v>2116260</v>
      </c>
      <c r="P10" s="10">
        <f>P11</f>
        <v>229000</v>
      </c>
    </row>
    <row r="11" spans="1:16" s="358" customFormat="1" ht="18" customHeight="1">
      <c r="A11" s="356"/>
      <c r="B11" s="356"/>
      <c r="C11" s="356" t="s">
        <v>165</v>
      </c>
      <c r="D11" s="357">
        <f t="shared" si="0"/>
        <v>2345260</v>
      </c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>
        <f>O12+O33</f>
        <v>2116260</v>
      </c>
      <c r="P11" s="357">
        <f>P12+P33</f>
        <v>229000</v>
      </c>
    </row>
    <row r="12" spans="1:16" s="358" customFormat="1" ht="15" customHeight="1">
      <c r="A12" s="356"/>
      <c r="B12" s="356"/>
      <c r="C12" s="356" t="s">
        <v>21</v>
      </c>
      <c r="D12" s="357">
        <f t="shared" si="0"/>
        <v>2316260</v>
      </c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>
        <f>O13+O21</f>
        <v>2116260</v>
      </c>
      <c r="P12" s="357">
        <f>P13+P21</f>
        <v>200000</v>
      </c>
    </row>
    <row r="13" spans="1:16" s="28" customFormat="1" ht="19.5" customHeight="1" thickBot="1">
      <c r="A13" s="14"/>
      <c r="B13" s="15"/>
      <c r="C13" s="58" t="s">
        <v>25</v>
      </c>
      <c r="D13" s="359">
        <f t="shared" si="0"/>
        <v>491844</v>
      </c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>
        <f>O14+O17</f>
        <v>491844</v>
      </c>
      <c r="P13" s="359"/>
    </row>
    <row r="14" spans="1:16" s="28" customFormat="1" ht="17.25" customHeight="1" thickBot="1">
      <c r="A14" s="50"/>
      <c r="B14" s="51"/>
      <c r="C14" s="59" t="s">
        <v>82</v>
      </c>
      <c r="D14" s="19">
        <f t="shared" si="0"/>
        <v>450027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>
        <f>O15</f>
        <v>450027</v>
      </c>
      <c r="P14" s="19"/>
    </row>
    <row r="15" spans="1:16" s="93" customFormat="1" ht="19.5" customHeight="1" thickTop="1">
      <c r="A15" s="52">
        <v>758</v>
      </c>
      <c r="B15" s="20"/>
      <c r="C15" s="39" t="s">
        <v>51</v>
      </c>
      <c r="D15" s="21">
        <f t="shared" si="0"/>
        <v>450027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>
        <f>O16</f>
        <v>450027</v>
      </c>
      <c r="P15" s="21"/>
    </row>
    <row r="16" spans="1:16" s="100" customFormat="1" ht="27" customHeight="1">
      <c r="A16" s="360"/>
      <c r="B16" s="361">
        <v>75801</v>
      </c>
      <c r="C16" s="362" t="s">
        <v>52</v>
      </c>
      <c r="D16" s="363">
        <f t="shared" si="0"/>
        <v>450027</v>
      </c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>
        <v>450027</v>
      </c>
      <c r="P16" s="363"/>
    </row>
    <row r="17" spans="1:16" s="28" customFormat="1" ht="18.75" customHeight="1" thickBot="1">
      <c r="A17" s="17"/>
      <c r="B17" s="18"/>
      <c r="C17" s="63" t="s">
        <v>54</v>
      </c>
      <c r="D17" s="364">
        <f t="shared" si="0"/>
        <v>41817</v>
      </c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>
        <f>O18</f>
        <v>41817</v>
      </c>
      <c r="P17" s="364"/>
    </row>
    <row r="18" spans="1:16" ht="18.75" customHeight="1" thickTop="1">
      <c r="A18" s="90">
        <v>801</v>
      </c>
      <c r="B18" s="91"/>
      <c r="C18" s="92" t="s">
        <v>38</v>
      </c>
      <c r="D18" s="98">
        <f t="shared" si="0"/>
        <v>41817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>
        <f>O19+O20</f>
        <v>41817</v>
      </c>
      <c r="P18" s="98"/>
    </row>
    <row r="19" spans="1:16" s="101" customFormat="1" ht="18.75" customHeight="1">
      <c r="A19" s="367"/>
      <c r="B19" s="368">
        <v>80101</v>
      </c>
      <c r="C19" s="369" t="s">
        <v>39</v>
      </c>
      <c r="D19" s="370">
        <f t="shared" si="0"/>
        <v>18860</v>
      </c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>
        <v>18860</v>
      </c>
      <c r="P19" s="370"/>
    </row>
    <row r="20" spans="1:16" s="101" customFormat="1" ht="18.75" customHeight="1">
      <c r="A20" s="367"/>
      <c r="B20" s="368">
        <v>80110</v>
      </c>
      <c r="C20" s="369" t="s">
        <v>40</v>
      </c>
      <c r="D20" s="370">
        <f>SUM(E20:P20)</f>
        <v>22957</v>
      </c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>
        <v>22957</v>
      </c>
      <c r="P20" s="370"/>
    </row>
    <row r="21" spans="1:16" ht="19.5" customHeight="1" thickBot="1">
      <c r="A21" s="11"/>
      <c r="B21" s="12"/>
      <c r="C21" s="58" t="s">
        <v>26</v>
      </c>
      <c r="D21" s="359">
        <f t="shared" si="0"/>
        <v>1824416</v>
      </c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>
        <f>O22+O25+O30</f>
        <v>1624416</v>
      </c>
      <c r="P21" s="359">
        <f>P22+P25+P30</f>
        <v>200000</v>
      </c>
    </row>
    <row r="22" spans="1:16" ht="19.5" customHeight="1" thickBot="1">
      <c r="A22" s="11"/>
      <c r="B22" s="12"/>
      <c r="C22" s="63" t="s">
        <v>50</v>
      </c>
      <c r="D22" s="364">
        <f t="shared" si="0"/>
        <v>1496664</v>
      </c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>
        <f>O23</f>
        <v>1496664</v>
      </c>
      <c r="P22" s="364"/>
    </row>
    <row r="23" spans="1:16" ht="19.5" customHeight="1" thickTop="1">
      <c r="A23" s="90">
        <v>758</v>
      </c>
      <c r="B23" s="91"/>
      <c r="C23" s="39" t="s">
        <v>51</v>
      </c>
      <c r="D23" s="21">
        <f t="shared" si="0"/>
        <v>1496664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>
        <f>O24</f>
        <v>1496664</v>
      </c>
      <c r="P23" s="21"/>
    </row>
    <row r="24" spans="1:16" s="101" customFormat="1" ht="27.75" customHeight="1">
      <c r="A24" s="256"/>
      <c r="B24" s="361">
        <v>75801</v>
      </c>
      <c r="C24" s="102" t="s">
        <v>52</v>
      </c>
      <c r="D24" s="366">
        <f t="shared" si="0"/>
        <v>1496664</v>
      </c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>
        <v>1496664</v>
      </c>
      <c r="P24" s="366"/>
    </row>
    <row r="25" spans="1:16" ht="18.75" customHeight="1" thickBot="1">
      <c r="A25" s="159"/>
      <c r="B25" s="276"/>
      <c r="C25" s="103" t="s">
        <v>54</v>
      </c>
      <c r="D25" s="371">
        <f t="shared" si="0"/>
        <v>255292</v>
      </c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>
        <f>O26</f>
        <v>55292</v>
      </c>
      <c r="P25" s="371">
        <f>P26</f>
        <v>200000</v>
      </c>
    </row>
    <row r="26" spans="1:16" ht="19.5" customHeight="1" thickTop="1">
      <c r="A26" s="90">
        <v>801</v>
      </c>
      <c r="B26" s="91"/>
      <c r="C26" s="92" t="s">
        <v>38</v>
      </c>
      <c r="D26" s="98">
        <f t="shared" si="0"/>
        <v>255292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>
        <f>O27+O28+O29</f>
        <v>55292</v>
      </c>
      <c r="P26" s="98">
        <f>P27</f>
        <v>200000</v>
      </c>
    </row>
    <row r="27" spans="1:16" s="101" customFormat="1" ht="19.5" customHeight="1">
      <c r="A27" s="256"/>
      <c r="B27" s="365">
        <v>80120</v>
      </c>
      <c r="C27" s="102" t="s">
        <v>41</v>
      </c>
      <c r="D27" s="366">
        <f>SUM(E27:P27)</f>
        <v>218980</v>
      </c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>
        <v>18980</v>
      </c>
      <c r="P27" s="366">
        <v>200000</v>
      </c>
    </row>
    <row r="28" spans="1:16" s="101" customFormat="1" ht="19.5" customHeight="1">
      <c r="A28" s="256"/>
      <c r="B28" s="365">
        <v>80130</v>
      </c>
      <c r="C28" s="102" t="s">
        <v>42</v>
      </c>
      <c r="D28" s="366">
        <f>SUM(E28:P28)</f>
        <v>15409</v>
      </c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>
        <v>15409</v>
      </c>
      <c r="P28" s="366"/>
    </row>
    <row r="29" spans="1:16" s="101" customFormat="1" ht="26.25" customHeight="1">
      <c r="A29" s="256"/>
      <c r="B29" s="365">
        <v>80140</v>
      </c>
      <c r="C29" s="102" t="s">
        <v>89</v>
      </c>
      <c r="D29" s="366">
        <f t="shared" si="0"/>
        <v>20903</v>
      </c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>
        <v>20903</v>
      </c>
      <c r="P29" s="366"/>
    </row>
    <row r="30" spans="1:16" ht="27" customHeight="1" thickBot="1">
      <c r="A30" s="62"/>
      <c r="B30" s="62"/>
      <c r="C30" s="277" t="s">
        <v>97</v>
      </c>
      <c r="D30" s="372">
        <f t="shared" si="0"/>
        <v>72460</v>
      </c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>
        <f>O31</f>
        <v>72460</v>
      </c>
      <c r="P30" s="372"/>
    </row>
    <row r="31" spans="1:16" ht="19.5" customHeight="1" thickTop="1">
      <c r="A31" s="90">
        <v>854</v>
      </c>
      <c r="B31" s="91"/>
      <c r="C31" s="152" t="s">
        <v>103</v>
      </c>
      <c r="D31" s="153">
        <f t="shared" si="0"/>
        <v>72460</v>
      </c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>
        <f>O32</f>
        <v>72460</v>
      </c>
      <c r="P31" s="98"/>
    </row>
    <row r="32" spans="1:16" s="101" customFormat="1" ht="19.5" customHeight="1">
      <c r="A32" s="373"/>
      <c r="B32" s="374">
        <v>85415</v>
      </c>
      <c r="C32" s="375" t="s">
        <v>104</v>
      </c>
      <c r="D32" s="376">
        <f t="shared" si="0"/>
        <v>72460</v>
      </c>
      <c r="E32" s="376"/>
      <c r="F32" s="376"/>
      <c r="G32" s="376"/>
      <c r="H32" s="376"/>
      <c r="I32" s="376"/>
      <c r="J32" s="376"/>
      <c r="K32" s="376"/>
      <c r="L32" s="376"/>
      <c r="M32" s="376"/>
      <c r="N32" s="376"/>
      <c r="O32" s="376">
        <v>72460</v>
      </c>
      <c r="P32" s="377"/>
    </row>
    <row r="33" spans="1:16" s="358" customFormat="1" ht="17.25" customHeight="1">
      <c r="A33" s="356"/>
      <c r="B33" s="356"/>
      <c r="C33" s="356" t="s">
        <v>22</v>
      </c>
      <c r="D33" s="357">
        <f t="shared" si="0"/>
        <v>29000</v>
      </c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7"/>
      <c r="P33" s="357">
        <f>P34+P50</f>
        <v>29000</v>
      </c>
    </row>
    <row r="34" spans="1:16" ht="27.75" customHeight="1" thickBot="1">
      <c r="A34" s="61"/>
      <c r="B34" s="61"/>
      <c r="C34" s="64" t="s">
        <v>23</v>
      </c>
      <c r="D34" s="378">
        <f t="shared" si="0"/>
        <v>29000</v>
      </c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>
        <f>P35</f>
        <v>29000</v>
      </c>
    </row>
    <row r="35" spans="1:16" ht="19.5" customHeight="1" thickTop="1">
      <c r="A35" s="90">
        <v>801</v>
      </c>
      <c r="B35" s="91"/>
      <c r="C35" s="92" t="s">
        <v>38</v>
      </c>
      <c r="D35" s="98">
        <f t="shared" si="0"/>
        <v>29000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>
        <f>P36</f>
        <v>29000</v>
      </c>
    </row>
    <row r="36" spans="1:16" s="101" customFormat="1" ht="19.5" customHeight="1">
      <c r="A36" s="379"/>
      <c r="B36" s="361">
        <v>80104</v>
      </c>
      <c r="C36" s="362" t="s">
        <v>119</v>
      </c>
      <c r="D36" s="363">
        <f t="shared" si="0"/>
        <v>29000</v>
      </c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>
        <v>29000</v>
      </c>
    </row>
    <row r="37" ht="15">
      <c r="C37" s="380"/>
    </row>
    <row r="38" ht="15">
      <c r="C38" s="380"/>
    </row>
    <row r="39" spans="3:15" s="533" customFormat="1" ht="14.25">
      <c r="C39" s="533" t="s">
        <v>331</v>
      </c>
      <c r="E39" s="534"/>
      <c r="G39" s="534"/>
      <c r="H39" s="534"/>
      <c r="I39" s="534"/>
      <c r="J39" s="534"/>
      <c r="K39" s="534"/>
      <c r="L39" s="534"/>
      <c r="M39" s="534" t="s">
        <v>329</v>
      </c>
      <c r="N39" s="534"/>
      <c r="O39" s="534"/>
    </row>
    <row r="40" spans="3:15" s="533" customFormat="1" ht="14.25">
      <c r="C40" s="533" t="s">
        <v>332</v>
      </c>
      <c r="E40" s="534"/>
      <c r="G40" s="534"/>
      <c r="H40" s="534"/>
      <c r="I40" s="534"/>
      <c r="J40" s="534"/>
      <c r="K40" s="534"/>
      <c r="L40" s="534"/>
      <c r="M40" s="534" t="s">
        <v>334</v>
      </c>
      <c r="N40" s="534"/>
      <c r="O40" s="534"/>
    </row>
    <row r="41" ht="15">
      <c r="C41" s="380"/>
    </row>
    <row r="42" ht="15">
      <c r="C42" s="380"/>
    </row>
    <row r="43" ht="15">
      <c r="C43" s="380"/>
    </row>
    <row r="44" ht="15">
      <c r="C44" s="380"/>
    </row>
    <row r="45" ht="15">
      <c r="C45" s="380"/>
    </row>
    <row r="46" ht="15">
      <c r="C46" s="380"/>
    </row>
    <row r="47" ht="15">
      <c r="C47" s="380"/>
    </row>
    <row r="48" ht="15">
      <c r="C48" s="380"/>
    </row>
    <row r="49" ht="15">
      <c r="C49" s="380"/>
    </row>
    <row r="50" ht="15">
      <c r="C50" s="380"/>
    </row>
    <row r="51" ht="15">
      <c r="C51" s="380"/>
    </row>
    <row r="52" ht="15">
      <c r="C52" s="380"/>
    </row>
    <row r="53" ht="15">
      <c r="C53" s="380"/>
    </row>
    <row r="54" ht="15">
      <c r="C54" s="380"/>
    </row>
    <row r="55" ht="15">
      <c r="C55" s="380"/>
    </row>
    <row r="56" ht="15">
      <c r="C56" s="380"/>
    </row>
    <row r="57" ht="15">
      <c r="C57" s="380"/>
    </row>
    <row r="58" ht="15">
      <c r="C58" s="380"/>
    </row>
    <row r="59" ht="15">
      <c r="C59" s="380"/>
    </row>
    <row r="60" ht="15">
      <c r="C60" s="380"/>
    </row>
    <row r="61" ht="15">
      <c r="C61" s="380"/>
    </row>
    <row r="62" ht="15">
      <c r="C62" s="380"/>
    </row>
    <row r="63" ht="15">
      <c r="C63" s="380"/>
    </row>
    <row r="64" ht="15">
      <c r="C64" s="380"/>
    </row>
    <row r="65" ht="15">
      <c r="C65" s="380"/>
    </row>
    <row r="66" ht="15">
      <c r="C66" s="380"/>
    </row>
    <row r="67" ht="15">
      <c r="C67" s="380"/>
    </row>
    <row r="68" ht="15">
      <c r="C68" s="380"/>
    </row>
    <row r="69" ht="15">
      <c r="C69" s="380"/>
    </row>
    <row r="70" ht="15">
      <c r="C70" s="380"/>
    </row>
    <row r="71" ht="15">
      <c r="C71" s="380"/>
    </row>
    <row r="72" ht="15">
      <c r="C72" s="380"/>
    </row>
    <row r="73" ht="15">
      <c r="C73" s="380"/>
    </row>
    <row r="74" ht="15">
      <c r="C74" s="380"/>
    </row>
    <row r="75" ht="15">
      <c r="C75" s="380"/>
    </row>
    <row r="76" ht="15">
      <c r="C76" s="380"/>
    </row>
    <row r="77" ht="15">
      <c r="C77" s="380"/>
    </row>
    <row r="78" ht="15">
      <c r="C78" s="380"/>
    </row>
    <row r="79" ht="15">
      <c r="C79" s="380"/>
    </row>
    <row r="80" ht="15">
      <c r="C80" s="380"/>
    </row>
    <row r="81" ht="15">
      <c r="C81" s="380"/>
    </row>
    <row r="82" ht="15">
      <c r="C82" s="380"/>
    </row>
    <row r="83" ht="15">
      <c r="C83" s="380"/>
    </row>
    <row r="84" ht="15">
      <c r="C84" s="380"/>
    </row>
    <row r="85" ht="15">
      <c r="C85" s="380"/>
    </row>
    <row r="86" ht="15">
      <c r="C86" s="380"/>
    </row>
    <row r="87" ht="15">
      <c r="C87" s="380"/>
    </row>
    <row r="88" ht="15">
      <c r="C88" s="380"/>
    </row>
    <row r="89" ht="15">
      <c r="C89" s="380"/>
    </row>
    <row r="90" ht="15">
      <c r="C90" s="380"/>
    </row>
    <row r="91" ht="15">
      <c r="C91" s="380"/>
    </row>
    <row r="92" ht="15">
      <c r="C92" s="380"/>
    </row>
    <row r="93" ht="15">
      <c r="C93" s="380"/>
    </row>
    <row r="94" ht="15">
      <c r="C94" s="380"/>
    </row>
    <row r="95" ht="15">
      <c r="C95" s="380"/>
    </row>
    <row r="96" ht="15">
      <c r="C96" s="380"/>
    </row>
    <row r="97" ht="15">
      <c r="C97" s="380"/>
    </row>
    <row r="98" ht="15">
      <c r="C98" s="380"/>
    </row>
    <row r="99" ht="15">
      <c r="C99" s="380"/>
    </row>
    <row r="100" ht="15">
      <c r="C100" s="380"/>
    </row>
    <row r="101" ht="15">
      <c r="C101" s="380"/>
    </row>
    <row r="102" ht="15">
      <c r="C102" s="380"/>
    </row>
    <row r="103" ht="15">
      <c r="C103" s="380"/>
    </row>
    <row r="104" ht="15">
      <c r="C104" s="380"/>
    </row>
    <row r="105" ht="15">
      <c r="C105" s="380"/>
    </row>
    <row r="106" ht="15">
      <c r="C106" s="380"/>
    </row>
    <row r="107" ht="15">
      <c r="C107" s="380"/>
    </row>
    <row r="108" ht="15">
      <c r="C108" s="380"/>
    </row>
    <row r="109" ht="15">
      <c r="C109" s="380"/>
    </row>
    <row r="110" ht="15">
      <c r="C110" s="380"/>
    </row>
    <row r="111" ht="15">
      <c r="C111" s="380"/>
    </row>
    <row r="112" ht="15">
      <c r="C112" s="380"/>
    </row>
    <row r="113" ht="15">
      <c r="C113" s="380"/>
    </row>
    <row r="114" ht="15">
      <c r="C114" s="380"/>
    </row>
    <row r="115" ht="15">
      <c r="C115" s="380"/>
    </row>
    <row r="116" ht="15">
      <c r="C116" s="380"/>
    </row>
    <row r="117" ht="15">
      <c r="C117" s="380"/>
    </row>
    <row r="118" ht="15">
      <c r="C118" s="380"/>
    </row>
    <row r="119" ht="15">
      <c r="C119" s="380"/>
    </row>
    <row r="120" ht="15">
      <c r="C120" s="380"/>
    </row>
    <row r="121" ht="15">
      <c r="C121" s="380"/>
    </row>
    <row r="122" ht="15">
      <c r="C122" s="380"/>
    </row>
    <row r="123" ht="15">
      <c r="C123" s="380"/>
    </row>
    <row r="124" ht="15">
      <c r="C124" s="380"/>
    </row>
    <row r="125" ht="15">
      <c r="C125" s="380"/>
    </row>
    <row r="126" ht="15">
      <c r="C126" s="380"/>
    </row>
    <row r="127" ht="15">
      <c r="C127" s="380"/>
    </row>
    <row r="128" ht="15">
      <c r="C128" s="380"/>
    </row>
    <row r="129" ht="15">
      <c r="C129" s="380"/>
    </row>
    <row r="130" ht="15">
      <c r="C130" s="380"/>
    </row>
    <row r="131" ht="15">
      <c r="C131" s="380"/>
    </row>
    <row r="132" ht="15">
      <c r="C132" s="380"/>
    </row>
    <row r="133" ht="15">
      <c r="C133" s="380"/>
    </row>
    <row r="134" ht="15">
      <c r="C134" s="380"/>
    </row>
    <row r="135" ht="15">
      <c r="C135" s="380"/>
    </row>
    <row r="136" ht="15">
      <c r="C136" s="380"/>
    </row>
    <row r="137" ht="15">
      <c r="C137" s="380"/>
    </row>
    <row r="138" ht="15">
      <c r="C138" s="380"/>
    </row>
    <row r="139" ht="15">
      <c r="C139" s="380"/>
    </row>
    <row r="140" ht="15">
      <c r="C140" s="380"/>
    </row>
    <row r="141" ht="15">
      <c r="C141" s="380"/>
    </row>
    <row r="142" ht="15">
      <c r="C142" s="380"/>
    </row>
    <row r="143" ht="15">
      <c r="C143" s="380"/>
    </row>
    <row r="144" ht="15">
      <c r="C144" s="380"/>
    </row>
    <row r="145" ht="15">
      <c r="C145" s="380"/>
    </row>
    <row r="146" ht="15">
      <c r="C146" s="380"/>
    </row>
    <row r="147" ht="15">
      <c r="C147" s="380"/>
    </row>
    <row r="148" ht="15">
      <c r="C148" s="380"/>
    </row>
    <row r="149" ht="15">
      <c r="C149" s="380"/>
    </row>
    <row r="150" ht="15">
      <c r="C150" s="380"/>
    </row>
    <row r="151" ht="15">
      <c r="C151" s="380"/>
    </row>
    <row r="152" ht="15">
      <c r="C152" s="380"/>
    </row>
    <row r="153" ht="15">
      <c r="C153" s="380"/>
    </row>
    <row r="154" ht="15">
      <c r="C154" s="380"/>
    </row>
    <row r="155" ht="15">
      <c r="C155" s="380"/>
    </row>
    <row r="156" ht="15">
      <c r="C156" s="380"/>
    </row>
    <row r="157" ht="15">
      <c r="C157" s="380"/>
    </row>
    <row r="158" ht="15">
      <c r="C158" s="380"/>
    </row>
    <row r="159" ht="15">
      <c r="C159" s="380"/>
    </row>
    <row r="160" ht="15">
      <c r="C160" s="380"/>
    </row>
    <row r="161" ht="15">
      <c r="C161" s="380"/>
    </row>
    <row r="162" ht="15">
      <c r="C162" s="380"/>
    </row>
    <row r="163" ht="15">
      <c r="C163" s="380"/>
    </row>
    <row r="164" ht="15">
      <c r="C164" s="380"/>
    </row>
    <row r="165" ht="15">
      <c r="C165" s="380"/>
    </row>
    <row r="166" ht="15">
      <c r="C166" s="380"/>
    </row>
    <row r="167" ht="15">
      <c r="C167" s="380"/>
    </row>
    <row r="168" ht="15">
      <c r="C168" s="380"/>
    </row>
    <row r="169" ht="15">
      <c r="C169" s="380"/>
    </row>
    <row r="170" ht="15">
      <c r="C170" s="380"/>
    </row>
    <row r="171" ht="15">
      <c r="C171" s="380"/>
    </row>
    <row r="172" ht="15">
      <c r="C172" s="380"/>
    </row>
    <row r="173" ht="15">
      <c r="C173" s="380"/>
    </row>
    <row r="174" ht="15">
      <c r="C174" s="380"/>
    </row>
    <row r="175" ht="15">
      <c r="C175" s="380"/>
    </row>
    <row r="176" ht="15">
      <c r="C176" s="380"/>
    </row>
    <row r="177" ht="15">
      <c r="C177" s="380"/>
    </row>
    <row r="178" ht="15">
      <c r="C178" s="380"/>
    </row>
    <row r="179" ht="15">
      <c r="C179" s="380"/>
    </row>
    <row r="180" ht="15">
      <c r="C180" s="380"/>
    </row>
    <row r="181" ht="15">
      <c r="C181" s="380"/>
    </row>
    <row r="182" ht="15">
      <c r="C182" s="380"/>
    </row>
    <row r="183" ht="15">
      <c r="C183" s="380"/>
    </row>
    <row r="184" ht="15">
      <c r="C184" s="380"/>
    </row>
  </sheetData>
  <mergeCells count="1">
    <mergeCell ref="D7:D8"/>
  </mergeCells>
  <printOptions horizontalCentered="1"/>
  <pageMargins left="0.2755905511811024" right="0.2755905511811024" top="0.5905511811023623" bottom="0.5905511811023623" header="0.5118110236220472" footer="0.5118110236220472"/>
  <pageSetup firstPageNumber="25" useFirstPageNumber="1" horizontalDpi="600" verticalDpi="600" orientation="landscape" paperSize="9" scale="56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23"/>
  <dimension ref="A1:R71"/>
  <sheetViews>
    <sheetView tabSelected="1" zoomScale="75" zoomScaleNormal="75" workbookViewId="0" topLeftCell="A1">
      <pane xSplit="7020" topLeftCell="A1" activePane="topRight" state="split"/>
      <selection pane="topLeft" activeCell="A70" sqref="A70:IV71"/>
      <selection pane="topRight" activeCell="K80" sqref="K80"/>
    </sheetView>
  </sheetViews>
  <sheetFormatPr defaultColWidth="9.00390625" defaultRowHeight="12.75"/>
  <cols>
    <col min="1" max="1" width="6.25390625" style="26" customWidth="1"/>
    <col min="2" max="2" width="8.125" style="26" customWidth="1"/>
    <col min="3" max="3" width="47.875" style="26" customWidth="1"/>
    <col min="4" max="4" width="17.75390625" style="342" customWidth="1"/>
    <col min="5" max="16" width="14.375" style="342" customWidth="1"/>
    <col min="17" max="17" width="10.25390625" style="26" bestFit="1" customWidth="1"/>
    <col min="18" max="16384" width="9.125" style="26" customWidth="1"/>
  </cols>
  <sheetData>
    <row r="1" ht="19.5" customHeight="1">
      <c r="N1" s="101" t="s">
        <v>92</v>
      </c>
    </row>
    <row r="2" spans="3:14" ht="19.5" customHeight="1">
      <c r="C2" s="343" t="s">
        <v>24</v>
      </c>
      <c r="N2" s="101" t="s">
        <v>226</v>
      </c>
    </row>
    <row r="3" spans="3:14" ht="19.5" customHeight="1">
      <c r="C3" s="25"/>
      <c r="N3" s="101" t="s">
        <v>158</v>
      </c>
    </row>
    <row r="4" spans="3:14" ht="19.5" customHeight="1">
      <c r="C4" s="25"/>
      <c r="N4" s="101" t="s">
        <v>4</v>
      </c>
    </row>
    <row r="5" spans="3:14" ht="19.5" customHeight="1">
      <c r="C5" s="25"/>
      <c r="N5"/>
    </row>
    <row r="6" spans="8:16" ht="19.5" customHeight="1" thickBot="1">
      <c r="H6" s="344"/>
      <c r="N6"/>
      <c r="P6" s="342" t="s">
        <v>34</v>
      </c>
    </row>
    <row r="7" spans="1:16" ht="19.5" customHeight="1" thickTop="1">
      <c r="A7" s="345"/>
      <c r="B7" s="345"/>
      <c r="C7" s="346" t="s">
        <v>46</v>
      </c>
      <c r="D7" s="530" t="s">
        <v>45</v>
      </c>
      <c r="E7" s="347"/>
      <c r="F7" s="348" t="s">
        <v>6</v>
      </c>
      <c r="G7" s="348"/>
      <c r="H7" s="348"/>
      <c r="I7" s="348"/>
      <c r="J7" s="348"/>
      <c r="K7" s="348"/>
      <c r="L7" s="348"/>
      <c r="M7" s="348"/>
      <c r="N7" s="348"/>
      <c r="O7" s="348"/>
      <c r="P7" s="349"/>
    </row>
    <row r="8" spans="1:16" ht="28.5" customHeight="1" thickBot="1">
      <c r="A8" s="350" t="s">
        <v>27</v>
      </c>
      <c r="B8" s="350" t="s">
        <v>36</v>
      </c>
      <c r="C8" s="351" t="s">
        <v>7</v>
      </c>
      <c r="D8" s="531"/>
      <c r="E8" s="352" t="s">
        <v>8</v>
      </c>
      <c r="F8" s="352" t="s">
        <v>9</v>
      </c>
      <c r="G8" s="352" t="s">
        <v>10</v>
      </c>
      <c r="H8" s="352" t="s">
        <v>11</v>
      </c>
      <c r="I8" s="352" t="s">
        <v>12</v>
      </c>
      <c r="J8" s="352" t="s">
        <v>13</v>
      </c>
      <c r="K8" s="352" t="s">
        <v>14</v>
      </c>
      <c r="L8" s="352" t="s">
        <v>15</v>
      </c>
      <c r="M8" s="352" t="s">
        <v>16</v>
      </c>
      <c r="N8" s="352" t="s">
        <v>17</v>
      </c>
      <c r="O8" s="352" t="s">
        <v>18</v>
      </c>
      <c r="P8" s="352" t="s">
        <v>19</v>
      </c>
    </row>
    <row r="9" spans="1:16" s="68" customFormat="1" ht="17.25" customHeight="1" thickBot="1" thickTop="1">
      <c r="A9" s="29">
        <v>1</v>
      </c>
      <c r="B9" s="29">
        <v>2</v>
      </c>
      <c r="C9" s="29">
        <v>3</v>
      </c>
      <c r="D9" s="353">
        <v>4</v>
      </c>
      <c r="E9" s="353">
        <v>5</v>
      </c>
      <c r="F9" s="353">
        <v>6</v>
      </c>
      <c r="G9" s="353">
        <v>7</v>
      </c>
      <c r="H9" s="353">
        <v>8</v>
      </c>
      <c r="I9" s="353">
        <v>9</v>
      </c>
      <c r="J9" s="353">
        <v>10</v>
      </c>
      <c r="K9" s="353">
        <v>11</v>
      </c>
      <c r="L9" s="353">
        <v>12</v>
      </c>
      <c r="M9" s="353">
        <v>13</v>
      </c>
      <c r="N9" s="353">
        <v>14</v>
      </c>
      <c r="O9" s="353">
        <v>15</v>
      </c>
      <c r="P9" s="353">
        <v>16</v>
      </c>
    </row>
    <row r="10" spans="1:18" s="354" customFormat="1" ht="19.5" customHeight="1" thickBot="1" thickTop="1">
      <c r="A10" s="8"/>
      <c r="B10" s="9"/>
      <c r="C10" s="57" t="s">
        <v>48</v>
      </c>
      <c r="D10" s="10">
        <f aca="true" t="shared" si="0" ref="D10:D30">SUM(E10:P10)</f>
        <v>2345260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>
        <f>O11+O54+O50+O58</f>
        <v>-170000</v>
      </c>
      <c r="P10" s="10">
        <f>P11+P54+P50+P58</f>
        <v>2515260</v>
      </c>
      <c r="R10" s="355"/>
    </row>
    <row r="11" spans="1:18" s="383" customFormat="1" ht="17.25" customHeight="1">
      <c r="A11" s="381"/>
      <c r="B11" s="381"/>
      <c r="C11" s="381" t="s">
        <v>165</v>
      </c>
      <c r="D11" s="382">
        <f t="shared" si="0"/>
        <v>2213138</v>
      </c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>
        <f>O12+O16+O36+O40</f>
        <v>-160000</v>
      </c>
      <c r="P11" s="382">
        <f>P12+P16+P36+P40</f>
        <v>2373138</v>
      </c>
      <c r="R11" s="384"/>
    </row>
    <row r="12" spans="1:18" s="383" customFormat="1" ht="17.25" customHeight="1">
      <c r="A12" s="381"/>
      <c r="B12" s="381"/>
      <c r="C12" s="381" t="s">
        <v>21</v>
      </c>
      <c r="D12" s="382">
        <f t="shared" si="0"/>
        <v>36637</v>
      </c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>
        <f>P13</f>
        <v>36637</v>
      </c>
      <c r="R12" s="384"/>
    </row>
    <row r="13" spans="1:16" s="28" customFormat="1" ht="19.5" customHeight="1" thickBot="1">
      <c r="A13" s="279"/>
      <c r="B13" s="279"/>
      <c r="C13" s="280" t="s">
        <v>60</v>
      </c>
      <c r="D13" s="281">
        <f t="shared" si="0"/>
        <v>36637</v>
      </c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>
        <f>P14</f>
        <v>36637</v>
      </c>
    </row>
    <row r="14" spans="1:16" s="93" customFormat="1" ht="19.5" customHeight="1" thickTop="1">
      <c r="A14" s="31">
        <v>758</v>
      </c>
      <c r="B14" s="91"/>
      <c r="C14" s="92" t="s">
        <v>51</v>
      </c>
      <c r="D14" s="98">
        <f t="shared" si="0"/>
        <v>36637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>
        <f>P15</f>
        <v>36637</v>
      </c>
    </row>
    <row r="15" spans="1:16" s="100" customFormat="1" ht="19.5" customHeight="1">
      <c r="A15" s="385"/>
      <c r="B15" s="361">
        <v>75818</v>
      </c>
      <c r="C15" s="362" t="s">
        <v>95</v>
      </c>
      <c r="D15" s="363">
        <f t="shared" si="0"/>
        <v>36637</v>
      </c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>
        <v>36637</v>
      </c>
    </row>
    <row r="16" spans="1:16" s="28" customFormat="1" ht="19.5" customHeight="1">
      <c r="A16" s="30"/>
      <c r="B16" s="94"/>
      <c r="C16" s="392" t="s">
        <v>22</v>
      </c>
      <c r="D16" s="393">
        <f t="shared" si="0"/>
        <v>1976501</v>
      </c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>
        <f>P17+P31</f>
        <v>1976501</v>
      </c>
    </row>
    <row r="17" spans="1:16" s="28" customFormat="1" ht="19.5" customHeight="1" thickBot="1">
      <c r="A17" s="36"/>
      <c r="B17" s="36"/>
      <c r="C17" s="296" t="s">
        <v>168</v>
      </c>
      <c r="D17" s="297">
        <f t="shared" si="0"/>
        <v>1946691</v>
      </c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>
        <f>P18+P28</f>
        <v>1946691</v>
      </c>
    </row>
    <row r="18" spans="1:16" s="28" customFormat="1" ht="19.5" customHeight="1" thickTop="1">
      <c r="A18" s="31">
        <v>801</v>
      </c>
      <c r="B18" s="99"/>
      <c r="C18" s="31" t="s">
        <v>38</v>
      </c>
      <c r="D18" s="165">
        <f t="shared" si="0"/>
        <v>1953159</v>
      </c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>
        <f>SUM(P19:P27)</f>
        <v>1953159</v>
      </c>
    </row>
    <row r="19" spans="1:16" s="100" customFormat="1" ht="19.5" customHeight="1">
      <c r="A19" s="385"/>
      <c r="B19" s="369">
        <v>80101</v>
      </c>
      <c r="C19" s="369" t="s">
        <v>39</v>
      </c>
      <c r="D19" s="370">
        <f t="shared" si="0"/>
        <v>481325</v>
      </c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>
        <v>481325</v>
      </c>
    </row>
    <row r="20" spans="1:16" s="100" customFormat="1" ht="19.5" customHeight="1">
      <c r="A20" s="391"/>
      <c r="B20" s="390">
        <v>80104</v>
      </c>
      <c r="C20" s="390" t="s">
        <v>119</v>
      </c>
      <c r="D20" s="106">
        <f t="shared" si="0"/>
        <v>150000</v>
      </c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>
        <v>150000</v>
      </c>
    </row>
    <row r="21" spans="1:16" s="100" customFormat="1" ht="19.5" customHeight="1">
      <c r="A21" s="391"/>
      <c r="B21" s="369">
        <v>80110</v>
      </c>
      <c r="C21" s="369" t="s">
        <v>40</v>
      </c>
      <c r="D21" s="370">
        <f t="shared" si="0"/>
        <v>383591</v>
      </c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>
        <v>383591</v>
      </c>
    </row>
    <row r="22" spans="1:16" s="100" customFormat="1" ht="19.5" customHeight="1">
      <c r="A22" s="391"/>
      <c r="B22" s="390">
        <v>80120</v>
      </c>
      <c r="C22" s="369" t="s">
        <v>41</v>
      </c>
      <c r="D22" s="370">
        <f t="shared" si="0"/>
        <v>375759</v>
      </c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>
        <v>375759</v>
      </c>
    </row>
    <row r="23" spans="1:16" s="100" customFormat="1" ht="19.5" customHeight="1">
      <c r="A23" s="391"/>
      <c r="B23" s="390">
        <v>80123</v>
      </c>
      <c r="C23" s="369" t="s">
        <v>87</v>
      </c>
      <c r="D23" s="370">
        <f t="shared" si="0"/>
        <v>-13928</v>
      </c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>
        <v>-13928</v>
      </c>
    </row>
    <row r="24" spans="1:16" s="100" customFormat="1" ht="19.5" customHeight="1">
      <c r="A24" s="391"/>
      <c r="B24" s="390">
        <v>80130</v>
      </c>
      <c r="C24" s="390" t="s">
        <v>42</v>
      </c>
      <c r="D24" s="106">
        <f t="shared" si="0"/>
        <v>466703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>
        <v>466703</v>
      </c>
    </row>
    <row r="25" spans="1:16" s="100" customFormat="1" ht="19.5" customHeight="1">
      <c r="A25" s="391"/>
      <c r="B25" s="390">
        <v>80134</v>
      </c>
      <c r="C25" s="390" t="s">
        <v>88</v>
      </c>
      <c r="D25" s="370">
        <f>SUM(E25:P25)</f>
        <v>50000</v>
      </c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>
        <v>50000</v>
      </c>
    </row>
    <row r="26" spans="1:16" s="100" customFormat="1" ht="27.75" customHeight="1">
      <c r="A26" s="391"/>
      <c r="B26" s="390">
        <v>80140</v>
      </c>
      <c r="C26" s="516" t="s">
        <v>89</v>
      </c>
      <c r="D26" s="370">
        <f>SUM(E26:P26)</f>
        <v>60000</v>
      </c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>
        <v>60000</v>
      </c>
    </row>
    <row r="27" spans="1:16" s="100" customFormat="1" ht="19.5" customHeight="1">
      <c r="A27" s="391"/>
      <c r="B27" s="390">
        <v>80195</v>
      </c>
      <c r="C27" s="390" t="s">
        <v>32</v>
      </c>
      <c r="D27" s="106">
        <f>SUM(E27:P27)</f>
        <v>-291</v>
      </c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>
        <v>-291</v>
      </c>
    </row>
    <row r="28" spans="1:16" s="28" customFormat="1" ht="19.5" customHeight="1">
      <c r="A28" s="31">
        <v>854</v>
      </c>
      <c r="B28" s="99"/>
      <c r="C28" s="31" t="s">
        <v>103</v>
      </c>
      <c r="D28" s="165">
        <f t="shared" si="0"/>
        <v>-6468</v>
      </c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>
        <f>P29+P30</f>
        <v>-6468</v>
      </c>
    </row>
    <row r="29" spans="1:16" s="100" customFormat="1" ht="19.5" customHeight="1">
      <c r="A29" s="391"/>
      <c r="B29" s="369">
        <v>85403</v>
      </c>
      <c r="C29" s="102" t="s">
        <v>106</v>
      </c>
      <c r="D29" s="366">
        <f t="shared" si="0"/>
        <v>-3460</v>
      </c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>
        <v>-3460</v>
      </c>
    </row>
    <row r="30" spans="1:16" s="100" customFormat="1" ht="19.5" customHeight="1">
      <c r="A30" s="391"/>
      <c r="B30" s="390">
        <v>85410</v>
      </c>
      <c r="C30" s="362" t="s">
        <v>117</v>
      </c>
      <c r="D30" s="363">
        <f t="shared" si="0"/>
        <v>-3008</v>
      </c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>
        <v>-3008</v>
      </c>
    </row>
    <row r="31" spans="1:16" s="28" customFormat="1" ht="29.25" customHeight="1" thickBot="1">
      <c r="A31" s="51"/>
      <c r="B31" s="97"/>
      <c r="C31" s="171" t="s">
        <v>182</v>
      </c>
      <c r="D31" s="394">
        <f aca="true" t="shared" si="1" ref="D31:D49">SUM(E31:P31)</f>
        <v>29810</v>
      </c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>
        <f>P32+P34</f>
        <v>29810</v>
      </c>
    </row>
    <row r="32" spans="1:16" s="28" customFormat="1" ht="19.5" customHeight="1" thickTop="1">
      <c r="A32" s="52">
        <v>801</v>
      </c>
      <c r="B32" s="20"/>
      <c r="C32" s="135" t="s">
        <v>38</v>
      </c>
      <c r="D32" s="278">
        <f t="shared" si="1"/>
        <v>29000</v>
      </c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520">
        <f>P33</f>
        <v>29000</v>
      </c>
    </row>
    <row r="33" spans="1:16" s="100" customFormat="1" ht="19.5" customHeight="1">
      <c r="A33" s="373"/>
      <c r="B33" s="374">
        <v>80104</v>
      </c>
      <c r="C33" s="375" t="s">
        <v>119</v>
      </c>
      <c r="D33" s="376">
        <f t="shared" si="1"/>
        <v>29000</v>
      </c>
      <c r="E33" s="376"/>
      <c r="F33" s="376"/>
      <c r="G33" s="376"/>
      <c r="H33" s="376"/>
      <c r="I33" s="376"/>
      <c r="J33" s="376"/>
      <c r="K33" s="376"/>
      <c r="L33" s="376"/>
      <c r="M33" s="376"/>
      <c r="N33" s="376"/>
      <c r="O33" s="376"/>
      <c r="P33" s="377">
        <v>29000</v>
      </c>
    </row>
    <row r="34" spans="1:16" s="28" customFormat="1" ht="19.5" customHeight="1">
      <c r="A34" s="90">
        <v>854</v>
      </c>
      <c r="B34" s="91"/>
      <c r="C34" s="152" t="s">
        <v>103</v>
      </c>
      <c r="D34" s="153">
        <f t="shared" si="1"/>
        <v>810</v>
      </c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98">
        <f>P35</f>
        <v>810</v>
      </c>
    </row>
    <row r="35" spans="1:16" s="100" customFormat="1" ht="19.5" customHeight="1">
      <c r="A35" s="463"/>
      <c r="B35" s="374">
        <v>85415</v>
      </c>
      <c r="C35" s="375" t="s">
        <v>104</v>
      </c>
      <c r="D35" s="376">
        <f t="shared" si="1"/>
        <v>810</v>
      </c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7">
        <v>810</v>
      </c>
    </row>
    <row r="36" spans="1:16" s="28" customFormat="1" ht="19.5" customHeight="1">
      <c r="A36" s="30"/>
      <c r="B36" s="298"/>
      <c r="C36" s="395" t="s">
        <v>206</v>
      </c>
      <c r="D36" s="396">
        <f t="shared" si="1"/>
        <v>60000</v>
      </c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396"/>
      <c r="P36" s="396">
        <f>P37</f>
        <v>60000</v>
      </c>
    </row>
    <row r="37" spans="1:16" s="28" customFormat="1" ht="19.5" customHeight="1" thickBot="1">
      <c r="A37" s="36"/>
      <c r="B37" s="36"/>
      <c r="C37" s="296" t="s">
        <v>168</v>
      </c>
      <c r="D37" s="297">
        <f t="shared" si="1"/>
        <v>60000</v>
      </c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>
        <f>P38</f>
        <v>60000</v>
      </c>
    </row>
    <row r="38" spans="1:16" s="28" customFormat="1" ht="19.5" customHeight="1" thickTop="1">
      <c r="A38" s="31">
        <v>926</v>
      </c>
      <c r="B38" s="31"/>
      <c r="C38" s="31" t="s">
        <v>44</v>
      </c>
      <c r="D38" s="165">
        <f t="shared" si="1"/>
        <v>60000</v>
      </c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>
        <f>P39</f>
        <v>60000</v>
      </c>
    </row>
    <row r="39" spans="1:16" s="100" customFormat="1" ht="19.5" customHeight="1">
      <c r="A39" s="391"/>
      <c r="B39" s="369">
        <v>92604</v>
      </c>
      <c r="C39" s="369" t="s">
        <v>67</v>
      </c>
      <c r="D39" s="370">
        <f t="shared" si="1"/>
        <v>60000</v>
      </c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>
        <v>60000</v>
      </c>
    </row>
    <row r="40" spans="1:16" s="28" customFormat="1" ht="19.5" customHeight="1">
      <c r="A40" s="30"/>
      <c r="B40" s="94"/>
      <c r="C40" s="392" t="s">
        <v>207</v>
      </c>
      <c r="D40" s="393">
        <f t="shared" si="1"/>
        <v>140000</v>
      </c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>
        <f>O41</f>
        <v>-160000</v>
      </c>
      <c r="P40" s="393">
        <f>P41</f>
        <v>300000</v>
      </c>
    </row>
    <row r="41" spans="1:16" s="28" customFormat="1" ht="19.5" customHeight="1" thickBot="1">
      <c r="A41" s="319"/>
      <c r="B41" s="319"/>
      <c r="C41" s="388" t="s">
        <v>60</v>
      </c>
      <c r="D41" s="389">
        <f t="shared" si="1"/>
        <v>140000</v>
      </c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>
        <f>O42+O44+O46+O48</f>
        <v>-160000</v>
      </c>
      <c r="P41" s="389">
        <f>P44+P46</f>
        <v>300000</v>
      </c>
    </row>
    <row r="42" spans="1:16" s="28" customFormat="1" ht="19.5" customHeight="1" thickTop="1">
      <c r="A42" s="38">
        <v>710</v>
      </c>
      <c r="B42" s="38"/>
      <c r="C42" s="38" t="s">
        <v>75</v>
      </c>
      <c r="D42" s="119">
        <f t="shared" si="1"/>
        <v>-100000</v>
      </c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>
        <f>O43</f>
        <v>-100000</v>
      </c>
      <c r="P42" s="119"/>
    </row>
    <row r="43" spans="1:16" s="100" customFormat="1" ht="21.75" customHeight="1">
      <c r="A43" s="385"/>
      <c r="B43" s="390">
        <v>71035</v>
      </c>
      <c r="C43" s="390" t="s">
        <v>81</v>
      </c>
      <c r="D43" s="106">
        <f t="shared" si="1"/>
        <v>-100000</v>
      </c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>
        <v>-100000</v>
      </c>
      <c r="P43" s="106"/>
    </row>
    <row r="44" spans="1:16" s="28" customFormat="1" ht="21.75" customHeight="1">
      <c r="A44" s="31">
        <v>801</v>
      </c>
      <c r="B44" s="99"/>
      <c r="C44" s="31" t="s">
        <v>38</v>
      </c>
      <c r="D44" s="165">
        <f t="shared" si="1"/>
        <v>200000</v>
      </c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>
        <f>P45</f>
        <v>200000</v>
      </c>
    </row>
    <row r="45" spans="1:16" s="100" customFormat="1" ht="22.5" customHeight="1">
      <c r="A45" s="390"/>
      <c r="B45" s="390">
        <v>80120</v>
      </c>
      <c r="C45" s="390" t="s">
        <v>41</v>
      </c>
      <c r="D45" s="106">
        <f t="shared" si="1"/>
        <v>200000</v>
      </c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>
        <v>200000</v>
      </c>
    </row>
    <row r="46" spans="1:16" s="28" customFormat="1" ht="19.5" customHeight="1">
      <c r="A46" s="90">
        <v>900</v>
      </c>
      <c r="B46" s="91"/>
      <c r="C46" s="92" t="s">
        <v>47</v>
      </c>
      <c r="D46" s="98">
        <f t="shared" si="1"/>
        <v>100000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>
        <f>P47</f>
        <v>100000</v>
      </c>
    </row>
    <row r="47" spans="1:16" s="100" customFormat="1" ht="19.5" customHeight="1">
      <c r="A47" s="360"/>
      <c r="B47" s="361">
        <v>90095</v>
      </c>
      <c r="C47" s="362" t="s">
        <v>32</v>
      </c>
      <c r="D47" s="363">
        <f t="shared" si="1"/>
        <v>100000</v>
      </c>
      <c r="E47" s="363"/>
      <c r="F47" s="363"/>
      <c r="G47" s="363"/>
      <c r="H47" s="363"/>
      <c r="I47" s="363"/>
      <c r="J47" s="363"/>
      <c r="K47" s="363"/>
      <c r="L47" s="363"/>
      <c r="M47" s="363"/>
      <c r="N47" s="363"/>
      <c r="O47" s="363"/>
      <c r="P47" s="363">
        <v>100000</v>
      </c>
    </row>
    <row r="48" spans="1:16" s="28" customFormat="1" ht="21" customHeight="1">
      <c r="A48" s="91">
        <v>926</v>
      </c>
      <c r="B48" s="91"/>
      <c r="C48" s="92" t="s">
        <v>44</v>
      </c>
      <c r="D48" s="98">
        <f t="shared" si="1"/>
        <v>-60000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>
        <f>O49</f>
        <v>-60000</v>
      </c>
      <c r="P48" s="98"/>
    </row>
    <row r="49" spans="1:16" s="100" customFormat="1" ht="21.75" customHeight="1">
      <c r="A49" s="385"/>
      <c r="B49" s="390">
        <v>92604</v>
      </c>
      <c r="C49" s="390" t="s">
        <v>67</v>
      </c>
      <c r="D49" s="106">
        <f t="shared" si="1"/>
        <v>-60000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>
        <v>-60000</v>
      </c>
      <c r="P49" s="106"/>
    </row>
    <row r="50" spans="1:16" s="28" customFormat="1" ht="22.5" customHeight="1">
      <c r="A50" s="30"/>
      <c r="B50" s="30"/>
      <c r="C50" s="395" t="s">
        <v>325</v>
      </c>
      <c r="D50" s="396">
        <f aca="true" t="shared" si="2" ref="D50:D67">SUM(E50:P50)</f>
        <v>-10000</v>
      </c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6">
        <f>O51</f>
        <v>-10000</v>
      </c>
      <c r="P50" s="396"/>
    </row>
    <row r="51" spans="1:16" s="28" customFormat="1" ht="31.5" customHeight="1" thickBot="1">
      <c r="A51" s="318"/>
      <c r="B51" s="318"/>
      <c r="C51" s="388" t="s">
        <v>138</v>
      </c>
      <c r="D51" s="398">
        <f t="shared" si="2"/>
        <v>-10000</v>
      </c>
      <c r="E51" s="398"/>
      <c r="F51" s="398"/>
      <c r="G51" s="398"/>
      <c r="H51" s="398"/>
      <c r="I51" s="398"/>
      <c r="J51" s="398"/>
      <c r="K51" s="398"/>
      <c r="L51" s="398"/>
      <c r="M51" s="398"/>
      <c r="N51" s="398"/>
      <c r="O51" s="398">
        <f>O52</f>
        <v>-10000</v>
      </c>
      <c r="P51" s="398"/>
    </row>
    <row r="52" spans="1:16" s="28" customFormat="1" ht="19.5" customHeight="1" thickTop="1">
      <c r="A52" s="90">
        <v>852</v>
      </c>
      <c r="B52" s="91"/>
      <c r="C52" s="152" t="s">
        <v>43</v>
      </c>
      <c r="D52" s="153">
        <f t="shared" si="2"/>
        <v>-10000</v>
      </c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>
        <f>O53</f>
        <v>-10000</v>
      </c>
      <c r="P52" s="98"/>
    </row>
    <row r="53" spans="1:16" s="100" customFormat="1" ht="19.5" customHeight="1">
      <c r="A53" s="373"/>
      <c r="B53" s="374">
        <v>85203</v>
      </c>
      <c r="C53" s="375" t="s">
        <v>91</v>
      </c>
      <c r="D53" s="376">
        <f t="shared" si="2"/>
        <v>-10000</v>
      </c>
      <c r="E53" s="376"/>
      <c r="F53" s="376"/>
      <c r="G53" s="376"/>
      <c r="H53" s="376"/>
      <c r="I53" s="376"/>
      <c r="J53" s="376"/>
      <c r="K53" s="376"/>
      <c r="L53" s="376"/>
      <c r="M53" s="376"/>
      <c r="N53" s="376"/>
      <c r="O53" s="376">
        <v>-10000</v>
      </c>
      <c r="P53" s="377"/>
    </row>
    <row r="54" spans="1:16" s="28" customFormat="1" ht="28.5" customHeight="1">
      <c r="A54" s="386"/>
      <c r="B54" s="387"/>
      <c r="C54" s="517" t="s">
        <v>327</v>
      </c>
      <c r="D54" s="397">
        <f t="shared" si="2"/>
        <v>10000</v>
      </c>
      <c r="E54" s="397"/>
      <c r="F54" s="397"/>
      <c r="G54" s="397"/>
      <c r="H54" s="397"/>
      <c r="I54" s="397"/>
      <c r="J54" s="397"/>
      <c r="K54" s="397"/>
      <c r="L54" s="397"/>
      <c r="M54" s="397"/>
      <c r="N54" s="397"/>
      <c r="O54" s="397"/>
      <c r="P54" s="397">
        <f>P55</f>
        <v>10000</v>
      </c>
    </row>
    <row r="55" spans="1:16" s="28" customFormat="1" ht="31.5" customHeight="1" thickBot="1">
      <c r="A55" s="318"/>
      <c r="B55" s="318"/>
      <c r="C55" s="388" t="s">
        <v>138</v>
      </c>
      <c r="D55" s="398">
        <f t="shared" si="2"/>
        <v>10000</v>
      </c>
      <c r="E55" s="398"/>
      <c r="F55" s="398"/>
      <c r="G55" s="398"/>
      <c r="H55" s="398"/>
      <c r="I55" s="398"/>
      <c r="J55" s="398"/>
      <c r="K55" s="398"/>
      <c r="L55" s="398"/>
      <c r="M55" s="398"/>
      <c r="N55" s="398"/>
      <c r="O55" s="398"/>
      <c r="P55" s="398">
        <f>P56</f>
        <v>10000</v>
      </c>
    </row>
    <row r="56" spans="1:16" s="28" customFormat="1" ht="19.5" customHeight="1" thickTop="1">
      <c r="A56" s="90">
        <v>852</v>
      </c>
      <c r="B56" s="91"/>
      <c r="C56" s="152" t="s">
        <v>43</v>
      </c>
      <c r="D56" s="153">
        <f t="shared" si="2"/>
        <v>10000</v>
      </c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98">
        <f>P57</f>
        <v>10000</v>
      </c>
    </row>
    <row r="57" spans="1:16" s="100" customFormat="1" ht="19.5" customHeight="1">
      <c r="A57" s="373"/>
      <c r="B57" s="374">
        <v>85203</v>
      </c>
      <c r="C57" s="375" t="s">
        <v>91</v>
      </c>
      <c r="D57" s="376">
        <f t="shared" si="2"/>
        <v>10000</v>
      </c>
      <c r="E57" s="376"/>
      <c r="F57" s="376"/>
      <c r="G57" s="376"/>
      <c r="H57" s="376"/>
      <c r="I57" s="376"/>
      <c r="J57" s="376"/>
      <c r="K57" s="376"/>
      <c r="L57" s="376"/>
      <c r="M57" s="376"/>
      <c r="N57" s="376"/>
      <c r="O57" s="376"/>
      <c r="P57" s="377">
        <v>10000</v>
      </c>
    </row>
    <row r="58" spans="1:16" s="28" customFormat="1" ht="22.5" customHeight="1">
      <c r="A58" s="273"/>
      <c r="B58" s="298"/>
      <c r="C58" s="399" t="s">
        <v>227</v>
      </c>
      <c r="D58" s="400">
        <f t="shared" si="2"/>
        <v>132122</v>
      </c>
      <c r="E58" s="400"/>
      <c r="F58" s="400"/>
      <c r="G58" s="400"/>
      <c r="H58" s="400"/>
      <c r="I58" s="400"/>
      <c r="J58" s="400"/>
      <c r="K58" s="400"/>
      <c r="L58" s="400"/>
      <c r="M58" s="400"/>
      <c r="N58" s="400"/>
      <c r="O58" s="400"/>
      <c r="P58" s="400">
        <f>P59+P65</f>
        <v>132122</v>
      </c>
    </row>
    <row r="59" spans="1:16" s="28" customFormat="1" ht="19.5" customHeight="1" thickBot="1">
      <c r="A59" s="318"/>
      <c r="B59" s="318"/>
      <c r="C59" s="388" t="s">
        <v>60</v>
      </c>
      <c r="D59" s="389">
        <f t="shared" si="2"/>
        <v>60472</v>
      </c>
      <c r="E59" s="389"/>
      <c r="F59" s="389"/>
      <c r="G59" s="389"/>
      <c r="H59" s="389"/>
      <c r="I59" s="389"/>
      <c r="J59" s="389"/>
      <c r="K59" s="389"/>
      <c r="L59" s="389"/>
      <c r="M59" s="389"/>
      <c r="N59" s="389"/>
      <c r="O59" s="389"/>
      <c r="P59" s="389">
        <f>P60</f>
        <v>60472</v>
      </c>
    </row>
    <row r="60" spans="1:16" s="28" customFormat="1" ht="19.5" customHeight="1" thickTop="1">
      <c r="A60" s="31">
        <v>801</v>
      </c>
      <c r="B60" s="31"/>
      <c r="C60" s="31" t="s">
        <v>38</v>
      </c>
      <c r="D60" s="165">
        <f t="shared" si="2"/>
        <v>60472</v>
      </c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>
        <f>P61+P62+P63+P64</f>
        <v>60472</v>
      </c>
    </row>
    <row r="61" spans="1:16" s="100" customFormat="1" ht="19.5" customHeight="1">
      <c r="A61" s="385"/>
      <c r="B61" s="390">
        <v>80101</v>
      </c>
      <c r="C61" s="390" t="s">
        <v>39</v>
      </c>
      <c r="D61" s="106">
        <f t="shared" si="2"/>
        <v>3119</v>
      </c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>
        <v>3119</v>
      </c>
    </row>
    <row r="62" spans="1:16" s="100" customFormat="1" ht="19.5" customHeight="1">
      <c r="A62" s="391"/>
      <c r="B62" s="390">
        <v>80110</v>
      </c>
      <c r="C62" s="390" t="s">
        <v>40</v>
      </c>
      <c r="D62" s="106">
        <f t="shared" si="2"/>
        <v>22960</v>
      </c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>
        <v>22960</v>
      </c>
    </row>
    <row r="63" spans="1:16" s="100" customFormat="1" ht="19.5" customHeight="1">
      <c r="A63" s="391"/>
      <c r="B63" s="390">
        <v>80120</v>
      </c>
      <c r="C63" s="390" t="s">
        <v>41</v>
      </c>
      <c r="D63" s="106">
        <f t="shared" si="2"/>
        <v>18982</v>
      </c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>
        <v>18982</v>
      </c>
    </row>
    <row r="64" spans="1:16" s="100" customFormat="1" ht="19.5" customHeight="1">
      <c r="A64" s="391"/>
      <c r="B64" s="390">
        <v>80130</v>
      </c>
      <c r="C64" s="390" t="s">
        <v>42</v>
      </c>
      <c r="D64" s="106">
        <f t="shared" si="2"/>
        <v>15411</v>
      </c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>
        <v>15411</v>
      </c>
    </row>
    <row r="65" spans="1:16" s="28" customFormat="1" ht="29.25" customHeight="1" thickBot="1">
      <c r="A65" s="51"/>
      <c r="B65" s="97"/>
      <c r="C65" s="171" t="s">
        <v>182</v>
      </c>
      <c r="D65" s="394">
        <f t="shared" si="2"/>
        <v>71650</v>
      </c>
      <c r="E65" s="394"/>
      <c r="F65" s="394"/>
      <c r="G65" s="394"/>
      <c r="H65" s="394"/>
      <c r="I65" s="394"/>
      <c r="J65" s="394"/>
      <c r="K65" s="394"/>
      <c r="L65" s="394"/>
      <c r="M65" s="394"/>
      <c r="N65" s="394"/>
      <c r="O65" s="394"/>
      <c r="P65" s="394">
        <f>P66</f>
        <v>71650</v>
      </c>
    </row>
    <row r="66" spans="1:16" s="28" customFormat="1" ht="19.5" customHeight="1" thickTop="1">
      <c r="A66" s="90">
        <v>854</v>
      </c>
      <c r="B66" s="91"/>
      <c r="C66" s="152" t="s">
        <v>103</v>
      </c>
      <c r="D66" s="153">
        <f t="shared" si="2"/>
        <v>71650</v>
      </c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98">
        <f>P67</f>
        <v>71650</v>
      </c>
    </row>
    <row r="67" spans="1:16" s="100" customFormat="1" ht="19.5" customHeight="1">
      <c r="A67" s="518"/>
      <c r="B67" s="374">
        <v>85415</v>
      </c>
      <c r="C67" s="375" t="s">
        <v>104</v>
      </c>
      <c r="D67" s="376">
        <f t="shared" si="2"/>
        <v>71650</v>
      </c>
      <c r="E67" s="376"/>
      <c r="F67" s="376"/>
      <c r="G67" s="376"/>
      <c r="H67" s="376"/>
      <c r="I67" s="376"/>
      <c r="J67" s="376"/>
      <c r="K67" s="376"/>
      <c r="L67" s="376"/>
      <c r="M67" s="376"/>
      <c r="N67" s="376"/>
      <c r="O67" s="376"/>
      <c r="P67" s="377">
        <v>71650</v>
      </c>
    </row>
    <row r="68" spans="4:16" s="28" customFormat="1" ht="12.75"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</row>
    <row r="69" spans="4:16" s="28" customFormat="1" ht="12.75"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</row>
    <row r="70" spans="3:15" s="533" customFormat="1" ht="14.25">
      <c r="C70" s="533" t="s">
        <v>331</v>
      </c>
      <c r="E70" s="534"/>
      <c r="G70" s="534"/>
      <c r="H70" s="534"/>
      <c r="I70" s="534"/>
      <c r="J70" s="534"/>
      <c r="K70" s="534"/>
      <c r="L70" s="534"/>
      <c r="M70" s="534" t="s">
        <v>329</v>
      </c>
      <c r="N70" s="534"/>
      <c r="O70" s="534"/>
    </row>
    <row r="71" spans="3:15" s="533" customFormat="1" ht="14.25">
      <c r="C71" s="533" t="s">
        <v>332</v>
      </c>
      <c r="E71" s="534"/>
      <c r="G71" s="534"/>
      <c r="H71" s="534"/>
      <c r="I71" s="534"/>
      <c r="J71" s="534"/>
      <c r="K71" s="534"/>
      <c r="L71" s="534"/>
      <c r="M71" s="534" t="s">
        <v>334</v>
      </c>
      <c r="N71" s="534"/>
      <c r="O71" s="534"/>
    </row>
  </sheetData>
  <mergeCells count="1">
    <mergeCell ref="D7:D8"/>
  </mergeCells>
  <printOptions horizontalCentered="1"/>
  <pageMargins left="0.2755905511811024" right="0.2755905511811024" top="0.5905511811023623" bottom="0.5905511811023623" header="0.5118110236220472" footer="0.5118110236220472"/>
  <pageSetup firstPageNumber="26" useFirstPageNumber="1" horizontalDpi="600" verticalDpi="600" orientation="landscape" paperSize="9" scale="56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2006-12-28T07:29:40Z</cp:lastPrinted>
  <dcterms:created xsi:type="dcterms:W3CDTF">2005-02-11T08:38:29Z</dcterms:created>
  <dcterms:modified xsi:type="dcterms:W3CDTF">2006-12-29T07:53:08Z</dcterms:modified>
  <cp:category/>
  <cp:version/>
  <cp:contentType/>
  <cp:contentStatus/>
</cp:coreProperties>
</file>