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9450" windowHeight="4965" tabRatio="601" activeTab="0"/>
  </bookViews>
  <sheets>
    <sheet name="harmonogram wydatków" sheetId="1" r:id="rId1"/>
  </sheets>
  <definedNames>
    <definedName name="_xlnm.Print_Titles" localSheetId="0">'harmonogram wydatków'!$7:$9</definedName>
  </definedNames>
  <calcPr fullCalcOnLoad="1"/>
</workbook>
</file>

<file path=xl/sharedStrings.xml><?xml version="1.0" encoding="utf-8"?>
<sst xmlns="http://schemas.openxmlformats.org/spreadsheetml/2006/main" count="479" uniqueCount="215">
  <si>
    <t>Treść</t>
  </si>
  <si>
    <t>Rozdz.</t>
  </si>
  <si>
    <t>Pozostała działalność</t>
  </si>
  <si>
    <t>Plan</t>
  </si>
  <si>
    <t>z tego:</t>
  </si>
  <si>
    <t>Wydatki ogółem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</si>
  <si>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</si>
  <si>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</si>
  <si>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</si>
  <si>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</si>
  <si>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</si>
  <si>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Turystyka</t>
  </si>
  <si>
    <t>Ośrodki informacji turystycznej</t>
  </si>
  <si>
    <t>Gospodarka mieszkaniowa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</si>
  <si>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</si>
  <si>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</si>
  <si>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</si>
  <si>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</si>
  <si>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</si>
  <si>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</si>
  <si>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</si>
  <si>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</si>
  <si>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Straż Miejska</t>
  </si>
  <si>
    <t>Oświata i wychowanie</t>
  </si>
  <si>
    <t>Szkoły podstawowe</t>
  </si>
  <si>
    <t>Gimnazja</t>
  </si>
  <si>
    <t>Ochrona zdrowia</t>
  </si>
  <si>
    <t>Domy pomocy społecznej</t>
  </si>
  <si>
    <t>Ośrodki wsparcia</t>
  </si>
  <si>
    <t>Żłobki</t>
  </si>
  <si>
    <t>Usługi opiekuńcze i specjalistyczne usługi opiekuńcze</t>
  </si>
  <si>
    <t>Powiatowe urzędy pracy</t>
  </si>
  <si>
    <t>Edukacyjna opieka wychowawcza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</si>
  <si>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</si>
  <si>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</si>
  <si>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</si>
  <si>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</si>
  <si>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</si>
  <si>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</si>
  <si>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Kultura fizyczna i sport</t>
  </si>
  <si>
    <t>Obiekty sportowe</t>
  </si>
  <si>
    <t>Urzędy wojewódzkie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</si>
  <si>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</si>
  <si>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</si>
  <si>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</si>
  <si>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</si>
  <si>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</si>
  <si>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</si>
  <si>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Nadzór nad gospodarką leśną</t>
  </si>
  <si>
    <t>700</t>
  </si>
  <si>
    <t>Rodziny zastępcze</t>
  </si>
  <si>
    <t>Nadzór budowlany</t>
  </si>
  <si>
    <t>Komisje poborowe</t>
  </si>
  <si>
    <t>Pomoc materialna dla uczniów</t>
  </si>
  <si>
    <t>Pozostałe zadania w zakresie kultury</t>
  </si>
  <si>
    <t>Kultura i ochrona dziedzictwa narodowego</t>
  </si>
  <si>
    <t>Zadania w zakresie kultury fizycznej i sportu</t>
  </si>
  <si>
    <t>Dział</t>
  </si>
  <si>
    <t>Urzędy miast i miast na prawach powiatu</t>
  </si>
  <si>
    <t>Wydatki na zadania ustawowo zlecone gminie</t>
  </si>
  <si>
    <t>02002</t>
  </si>
  <si>
    <t>Transport i łączność</t>
  </si>
  <si>
    <t>Urzędy naczelnych organów władzy państwowej, kontroli i ochrony prawa</t>
  </si>
  <si>
    <t xml:space="preserve">Handel </t>
  </si>
  <si>
    <t>Gospodarka komunalna i ochrona środowiska</t>
  </si>
  <si>
    <t>Zadania w zakresie upowszechniania turystyki</t>
  </si>
  <si>
    <t>Instytucje kultury fizycznej</t>
  </si>
  <si>
    <t>Zakłady gospodarki mieszkaniowej</t>
  </si>
  <si>
    <t>Dodatki mieszkaniowe</t>
  </si>
  <si>
    <t>Domy i ośrodki kultury, świetlice i kluby</t>
  </si>
  <si>
    <t>Galerie i biura wystaw artystycznych</t>
  </si>
  <si>
    <t>Centra kultury i sztuki</t>
  </si>
  <si>
    <t>Biblioteki</t>
  </si>
  <si>
    <t>Ochotnicze straże pożarne</t>
  </si>
  <si>
    <t>Lecznictwo ambulatoryjne</t>
  </si>
  <si>
    <t>Programy polityki zdrowotnej</t>
  </si>
  <si>
    <t>Zwalczanie narkomanii</t>
  </si>
  <si>
    <t>Szkoły podstawowe specjalne</t>
  </si>
  <si>
    <t>Gimnazja specjalne</t>
  </si>
  <si>
    <t>Dowożenie uczniów do szkół</t>
  </si>
  <si>
    <t>Licea ogólnokształcące</t>
  </si>
  <si>
    <t>Licea ogólnokształcące specjalne</t>
  </si>
  <si>
    <t>Szkoły zawodowe specjalne</t>
  </si>
  <si>
    <t>Centra kształcenia ustawicznego i praktycznego oraz ośrodki dokształcania zawodowego</t>
  </si>
  <si>
    <t>Komisje egzaminacyjne</t>
  </si>
  <si>
    <t>Gospodarstwa pomocnicze</t>
  </si>
  <si>
    <t>Świetlice szkolne</t>
  </si>
  <si>
    <t>Specjalne ośrodki szkolno-wychowawcze</t>
  </si>
  <si>
    <t>Przedszkola specjalne</t>
  </si>
  <si>
    <t>Placówki wychowania pozaszkolnego</t>
  </si>
  <si>
    <t>Internaty i bursy szkolne</t>
  </si>
  <si>
    <t>Szkolne schroniska młodzieżowe</t>
  </si>
  <si>
    <t>Przeciwdziałanie alkoholizmowi</t>
  </si>
  <si>
    <t>Obsługa długu publicznego</t>
  </si>
  <si>
    <t>Różne rozliczenia</t>
  </si>
  <si>
    <t>Placówki opiekuńczo-wychowawcze</t>
  </si>
  <si>
    <t>Ośrodki pomocy społecznej</t>
  </si>
  <si>
    <t>Różne jednostki obsługi gospodarki mieszkaniowej</t>
  </si>
  <si>
    <t>01030</t>
  </si>
  <si>
    <t>Izby rolnicze</t>
  </si>
  <si>
    <t>Drogi wewnętrzne</t>
  </si>
  <si>
    <t>Cmentarze</t>
  </si>
  <si>
    <t>Pomoc dla uchodźców</t>
  </si>
  <si>
    <t>Szkoły zawodowe</t>
  </si>
  <si>
    <t>Rezerwy ogólne i celowe</t>
  </si>
  <si>
    <t>(nazwa działu, rozdziału)</t>
  </si>
  <si>
    <t>Pobór podatków, opłat i niepodatkowych należności budżetowych</t>
  </si>
  <si>
    <t>Ośrodki adopcyjno - opiekuńcze</t>
  </si>
  <si>
    <t>Obrona cywilna</t>
  </si>
  <si>
    <t>Pomoc dla repatriantów</t>
  </si>
  <si>
    <t>Licea profilowane</t>
  </si>
  <si>
    <t>Dokształcanie i doskonalenie nauczycieli</t>
  </si>
  <si>
    <t>Prezydenta Miasta Lublin</t>
  </si>
  <si>
    <t>Komendy powiatowe Policji</t>
  </si>
  <si>
    <t>1. Urząd Miasta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</si>
  <si>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</si>
  <si>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</si>
  <si>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 finansowe</t>
  </si>
  <si>
    <t>Gospodarka odpadami</t>
  </si>
  <si>
    <t xml:space="preserve">Przedszkola </t>
  </si>
  <si>
    <t>Licea profilowane specjalne</t>
  </si>
  <si>
    <t>Poradnie psychologiczno - pedagogiczne, w tym poradnie specjalistyczne</t>
  </si>
  <si>
    <t>Pomoc społeczna</t>
  </si>
  <si>
    <t>2. Komenda Straży Miejskiej</t>
  </si>
  <si>
    <t>5. Dom Dziecka Nr 3</t>
  </si>
  <si>
    <t>6. Rodzinny Dom Dziecka</t>
  </si>
  <si>
    <t>7. Pogotowie Opiekuńcze</t>
  </si>
  <si>
    <t>Pozostałe zadania w zakresie polityki społecznej</t>
  </si>
  <si>
    <t>Składki na ubezpieczenie zdrowotne oraz świadczenia dla osób nieobjętych obowiązkiem ubezpieczenia zdrowotnego</t>
  </si>
  <si>
    <t>Młodzieżowe ośrodki socjoterapii</t>
  </si>
  <si>
    <t>Szkoły artystyczne</t>
  </si>
  <si>
    <t xml:space="preserve">Powiatowe urzędy pracy </t>
  </si>
  <si>
    <t>Specjalne ośrodki szkolno - wychowawcze</t>
  </si>
  <si>
    <t>Wydatki na zadania realizowane na podstawie porozumień i umów</t>
  </si>
  <si>
    <t>Kolonie i obozy oraz inne formy wypoczynku dzieci i młodzieży szkolnej, a także szkolenia młodzieży</t>
  </si>
  <si>
    <t>Euroregiony</t>
  </si>
  <si>
    <t>600</t>
  </si>
  <si>
    <t>60015</t>
  </si>
  <si>
    <t>Placówki opiekuńczo - wychowawcze</t>
  </si>
  <si>
    <t xml:space="preserve">Wydatki na zadania z zakresu administracji rządowej wykonywane przez powiat </t>
  </si>
  <si>
    <t>z dnia 19 stycznia 2006 roku</t>
  </si>
  <si>
    <t>na 2006 rok</t>
  </si>
  <si>
    <t>Miesiące</t>
  </si>
  <si>
    <t>I</t>
  </si>
  <si>
    <t>II</t>
  </si>
  <si>
    <t>III</t>
  </si>
  <si>
    <t>IV</t>
  </si>
  <si>
    <t>Harmonogram realizacji wydatków budżetu miasta w 2006 roku</t>
  </si>
  <si>
    <t>758</t>
  </si>
  <si>
    <t>1.5 Wydział Geodezji i Gospodarki Nieruchomościami</t>
  </si>
  <si>
    <t>1.6 Wydział Gospodarki Komunalnej</t>
  </si>
  <si>
    <t>1.7 Wydział Ochrony Środowiska</t>
  </si>
  <si>
    <t>1.8 Wydział Organizacyjny</t>
  </si>
  <si>
    <t>1.9  Wydział Oświaty i Wychowania</t>
  </si>
  <si>
    <t>1.10  Wydział Spraw Administracyjnych</t>
  </si>
  <si>
    <t>1.11  Wydział Spraw Społecznych</t>
  </si>
  <si>
    <t>1.12  Wydział Strategii i Rozwoju</t>
  </si>
  <si>
    <t>1.13 Biuro Rady Miasta</t>
  </si>
  <si>
    <t>1.14 Kancelaria Prezydenta Miasta</t>
  </si>
  <si>
    <t>V</t>
  </si>
  <si>
    <t>VI</t>
  </si>
  <si>
    <t>VII</t>
  </si>
  <si>
    <t>VIII</t>
  </si>
  <si>
    <t>IX</t>
  </si>
  <si>
    <t>X</t>
  </si>
  <si>
    <t>XI</t>
  </si>
  <si>
    <t>XII</t>
  </si>
  <si>
    <t>1.1 Wydział Architektury 
i Administracji Budowlanej</t>
  </si>
  <si>
    <t>4. Zespół Placówek Wsparcia 
Dziecka i Rodziny</t>
  </si>
  <si>
    <t>1.2 Wydział Bezpieczeństwa
Mieszkańców i Zarządzania Kryzysowego</t>
  </si>
  <si>
    <t>21.  Szkoły i placówki oświatowe</t>
  </si>
  <si>
    <t>16. Miejski Zespół Żłobków</t>
  </si>
  <si>
    <t>Obrona narodowa</t>
  </si>
  <si>
    <t>Pozostałe wydatki obronne</t>
  </si>
  <si>
    <t xml:space="preserve">Gospodarka gruntami i nieruchomościami </t>
  </si>
  <si>
    <t>Jednostki specjalistycznego poradnictwa, mieszkania chronione i ośrodki interwencji kryzysowej</t>
  </si>
  <si>
    <t>Promocja jednostek samorządu terytorialnego</t>
  </si>
  <si>
    <t>900</t>
  </si>
  <si>
    <t>Centra integracji społecznej</t>
  </si>
  <si>
    <t>60016</t>
  </si>
  <si>
    <t xml:space="preserve">Szkoły artystyczne </t>
  </si>
  <si>
    <t>Oddziały przedszkolne w szkołach podstawowych</t>
  </si>
  <si>
    <t>Ochrona zabytków i opieka nad zabytkami</t>
  </si>
  <si>
    <t>Zasiłki i pomoc w naturze oraz składki na ubezpieczenia emerytalne i rentowe</t>
  </si>
  <si>
    <t>Przedszkola</t>
  </si>
  <si>
    <t>Teatry</t>
  </si>
  <si>
    <t xml:space="preserve">Załącznik nr 10 </t>
  </si>
  <si>
    <t xml:space="preserve">do zarządzenia nr 20/2006 </t>
  </si>
  <si>
    <t>Obsługa papierów wartościowych, kredytów 
i pożyczek jednostek samorządu terytorialnego</t>
  </si>
  <si>
    <t xml:space="preserve">Oddziały przedszkolne w szkołach podstawowych </t>
  </si>
  <si>
    <t>Zespoły do spraw orzekania 
o niepełnosprawności</t>
  </si>
  <si>
    <t>Wydatki na zadania realizowane 
na podstawie porozumień i umów</t>
  </si>
  <si>
    <t>Towarzystwa budownictwa społecznego</t>
  </si>
  <si>
    <t>Zasiłki i pomoc w naturze oraz składki
na ubezpieczenia emerytalne i rentowe</t>
  </si>
  <si>
    <t>Świadczenia rodzinne, zaliczka alimentacyjna  oraz składki na ubezpieczenia emerytalne 
i rentowe z ubezpieczenia społecznego</t>
  </si>
  <si>
    <t>Składki na ubezpieczenie zdrowotne opłacane za osoby pobierające niektóre świadczenia 
z pomocy społecznej oraz niektóre świadczenia rodzinne</t>
  </si>
  <si>
    <t>Poradnie psychologiczno - pedagogiczne,
w tym poradnie specjalistyczne</t>
  </si>
  <si>
    <t>15. Ośrodek Adopcyjno - Opiekuńczy</t>
  </si>
  <si>
    <t>8. Dom Pomocy Społecznej Betania</t>
  </si>
  <si>
    <t>9. Dom Pomocy Społecznej Kalina</t>
  </si>
  <si>
    <t>10. Dom Pomocy Społecznej 
im. Matki Teresy z Kalkuty</t>
  </si>
  <si>
    <t>11. Dom Pomocy Społecznej 
im. W. Michelisowej</t>
  </si>
  <si>
    <t>12. Dom Pomocy Społecznej dla Osób Niepełnosprawnych Fizycznie</t>
  </si>
  <si>
    <t>13. Zespół Dziennych Domów 
Pomocy Społecznej</t>
  </si>
  <si>
    <t>14.  Miejski Ośrodek Pomocy Rodzinie</t>
  </si>
  <si>
    <t>17. Miejski Urząd Pracy</t>
  </si>
  <si>
    <t>18. Powiatowy Inspektorat 
Nadzoru Budowlanego</t>
  </si>
  <si>
    <t>19.  Komenda Miejska 
Państwowej Straży Pożarnej</t>
  </si>
  <si>
    <t>20. Środowiskowy Dom Samopomocy 
przy ul. Kalinowszczyzna</t>
  </si>
  <si>
    <t>1.3 Wydział Funduszy Europejskich</t>
  </si>
  <si>
    <t>1.4 Wydział Finansowy</t>
  </si>
  <si>
    <t>3. Zespół Placówek Opiekuńczo-Wychowawczych "Pogodny Dom"</t>
  </si>
  <si>
    <t>SKARBNIK MIASTA LUBLIN                                        PREZYDENT</t>
  </si>
  <si>
    <t xml:space="preserve">       mgr Irena Szumlak                                               Miasta Lublin</t>
  </si>
  <si>
    <t xml:space="preserve">                                                                            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</si>
</sst>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2" borderId="0" xfId="0" applyFont="1" applyFill="1" applyAlignment="1">
      <alignment/>
    </xf>
    <xf numFmtId="3" fontId="5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2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5" fillId="2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49" fontId="5" fillId="3" borderId="11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5" fillId="3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wrapText="1"/>
    </xf>
    <xf numFmtId="0" fontId="4" fillId="2" borderId="13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4" fillId="0" borderId="12" xfId="0" applyNumberFormat="1" applyFont="1" applyBorder="1" applyAlignment="1">
      <alignment horizontal="right"/>
    </xf>
    <xf numFmtId="0" fontId="9" fillId="3" borderId="12" xfId="0" applyFont="1" applyFill="1" applyBorder="1" applyAlignment="1">
      <alignment/>
    </xf>
    <xf numFmtId="0" fontId="5" fillId="3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5" fillId="3" borderId="11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/>
    </xf>
    <xf numFmtId="0" fontId="5" fillId="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15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2" borderId="13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2" fontId="4" fillId="0" borderId="12" xfId="0" applyNumberFormat="1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1" xfId="0" applyFont="1" applyFill="1" applyBorder="1" applyAlignment="1">
      <alignment vertical="top"/>
    </xf>
    <xf numFmtId="0" fontId="4" fillId="2" borderId="1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7" xfId="0" applyFont="1" applyBorder="1" applyAlignment="1">
      <alignment/>
    </xf>
    <xf numFmtId="3" fontId="4" fillId="0" borderId="11" xfId="0" applyNumberFormat="1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4" fillId="2" borderId="11" xfId="0" applyFont="1" applyFill="1" applyBorder="1" applyAlignment="1">
      <alignment wrapText="1"/>
    </xf>
    <xf numFmtId="0" fontId="4" fillId="0" borderId="11" xfId="0" applyFont="1" applyBorder="1" applyAlignment="1">
      <alignment vertical="top"/>
    </xf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3" fontId="9" fillId="0" borderId="15" xfId="0" applyNumberFormat="1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3" fontId="5" fillId="3" borderId="12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top" wrapText="1"/>
    </xf>
    <xf numFmtId="3" fontId="11" fillId="0" borderId="20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Continuous" vertical="center"/>
    </xf>
    <xf numFmtId="0" fontId="0" fillId="0" borderId="23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5" fillId="3" borderId="18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5" fillId="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5" fillId="3" borderId="12" xfId="0" applyNumberFormat="1" applyFont="1" applyFill="1" applyBorder="1" applyAlignment="1">
      <alignment/>
    </xf>
    <xf numFmtId="3" fontId="5" fillId="3" borderId="12" xfId="0" applyNumberFormat="1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3" fontId="10" fillId="0" borderId="26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4" fillId="2" borderId="11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4" fillId="2" borderId="12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3" borderId="27" xfId="0" applyNumberFormat="1" applyFont="1" applyFill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0" fontId="4" fillId="0" borderId="12" xfId="0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49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4" fillId="0" borderId="2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0" borderId="26" xfId="0" applyFont="1" applyBorder="1" applyAlignment="1">
      <alignment horizontal="center" wrapText="1"/>
    </xf>
    <xf numFmtId="0" fontId="9" fillId="0" borderId="24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2" borderId="23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4" fillId="0" borderId="18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3" borderId="1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wrapText="1"/>
    </xf>
    <xf numFmtId="0" fontId="5" fillId="3" borderId="16" xfId="0" applyFont="1" applyFill="1" applyBorder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88</xdr:row>
      <xdr:rowOff>0</xdr:rowOff>
    </xdr:from>
    <xdr:to>
      <xdr:col>1</xdr:col>
      <xdr:colOff>523875</xdr:colOff>
      <xdr:row>88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270700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270700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1"/>
  <sheetViews>
    <sheetView tabSelected="1" zoomScale="69" zoomScaleNormal="69" workbookViewId="0" topLeftCell="A6">
      <pane ySplit="1185" topLeftCell="BM1" activePane="bottomLeft" state="split"/>
      <selection pane="topLeft" activeCell="C6" sqref="C1:C16384"/>
      <selection pane="bottomLeft" activeCell="B2" sqref="B2"/>
    </sheetView>
  </sheetViews>
  <sheetFormatPr defaultColWidth="9.00390625" defaultRowHeight="12.75"/>
  <cols>
    <col min="1" max="1" width="6.25390625" style="1" customWidth="1"/>
    <col min="2" max="2" width="8.125" style="1" customWidth="1"/>
    <col min="3" max="3" width="47.875" style="1" customWidth="1"/>
    <col min="4" max="4" width="18.75390625" style="4" customWidth="1"/>
    <col min="5" max="16" width="14.375" style="4" customWidth="1"/>
    <col min="17" max="16384" width="9.125" style="1" customWidth="1"/>
  </cols>
  <sheetData>
    <row r="1" ht="19.5" customHeight="1">
      <c r="N1" s="194" t="s">
        <v>186</v>
      </c>
    </row>
    <row r="2" ht="19.5" customHeight="1">
      <c r="N2" s="194" t="s">
        <v>187</v>
      </c>
    </row>
    <row r="3" spans="3:14" ht="19.5" customHeight="1">
      <c r="C3" s="193" t="s">
        <v>147</v>
      </c>
      <c r="N3" s="194" t="s">
        <v>112</v>
      </c>
    </row>
    <row r="4" spans="3:14" ht="19.5" customHeight="1">
      <c r="C4" s="2"/>
      <c r="N4" s="194" t="s">
        <v>140</v>
      </c>
    </row>
    <row r="5" ht="15.75">
      <c r="C5" s="2"/>
    </row>
    <row r="6" spans="8:16" ht="15.75" thickBot="1">
      <c r="H6" s="8"/>
      <c r="P6" s="4" t="s">
        <v>7</v>
      </c>
    </row>
    <row r="7" spans="1:16" ht="19.5" customHeight="1" thickTop="1">
      <c r="A7" s="26"/>
      <c r="B7" s="26"/>
      <c r="C7" s="27" t="s">
        <v>0</v>
      </c>
      <c r="D7" s="112" t="s">
        <v>3</v>
      </c>
      <c r="E7" s="28"/>
      <c r="F7" s="29" t="s">
        <v>142</v>
      </c>
      <c r="G7" s="29"/>
      <c r="H7" s="29"/>
      <c r="I7" s="29"/>
      <c r="J7" s="29"/>
      <c r="K7" s="29"/>
      <c r="L7" s="29"/>
      <c r="M7" s="29"/>
      <c r="N7" s="29"/>
      <c r="O7" s="29"/>
      <c r="P7" s="114"/>
    </row>
    <row r="8" spans="1:16" ht="23.25" customHeight="1" thickBot="1">
      <c r="A8" s="111" t="s">
        <v>57</v>
      </c>
      <c r="B8" s="111" t="s">
        <v>1</v>
      </c>
      <c r="C8" s="30" t="s">
        <v>105</v>
      </c>
      <c r="D8" s="113" t="s">
        <v>141</v>
      </c>
      <c r="E8" s="31" t="s">
        <v>143</v>
      </c>
      <c r="F8" s="31" t="s">
        <v>144</v>
      </c>
      <c r="G8" s="31" t="s">
        <v>145</v>
      </c>
      <c r="H8" s="31" t="s">
        <v>146</v>
      </c>
      <c r="I8" s="31" t="s">
        <v>159</v>
      </c>
      <c r="J8" s="31" t="s">
        <v>160</v>
      </c>
      <c r="K8" s="31" t="s">
        <v>161</v>
      </c>
      <c r="L8" s="31" t="s">
        <v>162</v>
      </c>
      <c r="M8" s="31" t="s">
        <v>163</v>
      </c>
      <c r="N8" s="31" t="s">
        <v>164</v>
      </c>
      <c r="O8" s="31" t="s">
        <v>165</v>
      </c>
      <c r="P8" s="31" t="s">
        <v>166</v>
      </c>
    </row>
    <row r="9" spans="1:16" s="15" customFormat="1" ht="14.25" customHeight="1" thickBot="1" thickTop="1">
      <c r="A9" s="13">
        <v>1</v>
      </c>
      <c r="B9" s="13">
        <v>2</v>
      </c>
      <c r="C9" s="13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</row>
    <row r="10" spans="1:16" s="5" customFormat="1" ht="24.75" customHeight="1" thickBot="1" thickTop="1">
      <c r="A10" s="32"/>
      <c r="B10" s="32"/>
      <c r="C10" s="99" t="s">
        <v>5</v>
      </c>
      <c r="D10" s="10">
        <f>SUM(E10:P10)</f>
        <v>897442438</v>
      </c>
      <c r="E10" s="10">
        <f aca="true" t="shared" si="0" ref="E10:P10">E12+E274+E278+E288+E299+E311+E318+E328+E332+E338+E342+E346+E350+E394+E398+E408+E412+E423+E360+E390+E419</f>
        <v>59302871</v>
      </c>
      <c r="F10" s="10">
        <f t="shared" si="0"/>
        <v>79892895</v>
      </c>
      <c r="G10" s="10">
        <f t="shared" si="0"/>
        <v>72096898</v>
      </c>
      <c r="H10" s="10">
        <f t="shared" si="0"/>
        <v>70685834</v>
      </c>
      <c r="I10" s="10">
        <f t="shared" si="0"/>
        <v>76847751</v>
      </c>
      <c r="J10" s="10">
        <f t="shared" si="0"/>
        <v>81161110</v>
      </c>
      <c r="K10" s="10">
        <f t="shared" si="0"/>
        <v>75309116</v>
      </c>
      <c r="L10" s="10">
        <f t="shared" si="0"/>
        <v>78227344</v>
      </c>
      <c r="M10" s="10">
        <f t="shared" si="0"/>
        <v>90924716</v>
      </c>
      <c r="N10" s="10">
        <f t="shared" si="0"/>
        <v>79218019</v>
      </c>
      <c r="O10" s="10">
        <f t="shared" si="0"/>
        <v>70616551</v>
      </c>
      <c r="P10" s="10">
        <f t="shared" si="0"/>
        <v>63159333</v>
      </c>
    </row>
    <row r="11" spans="1:16" s="5" customFormat="1" ht="12.75" customHeight="1">
      <c r="A11" s="33"/>
      <c r="B11" s="33"/>
      <c r="C11" s="100" t="s">
        <v>4</v>
      </c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5" customFormat="1" ht="24" customHeight="1">
      <c r="A12" s="33"/>
      <c r="B12" s="33"/>
      <c r="C12" s="101" t="s">
        <v>114</v>
      </c>
      <c r="D12" s="168">
        <f aca="true" t="shared" si="1" ref="D12:D28">SUM(E12:P12)</f>
        <v>394781802</v>
      </c>
      <c r="E12" s="169">
        <f aca="true" t="shared" si="2" ref="E12:P12">E13+E17+E35+E29+E66+E87+E103+E108+E147+E183+E197+E231+E263+E267</f>
        <v>19829630</v>
      </c>
      <c r="F12" s="169">
        <f t="shared" si="2"/>
        <v>27846093</v>
      </c>
      <c r="G12" s="169">
        <f t="shared" si="2"/>
        <v>29628602</v>
      </c>
      <c r="H12" s="169">
        <f t="shared" si="2"/>
        <v>30824090</v>
      </c>
      <c r="I12" s="169">
        <f t="shared" si="2"/>
        <v>34001505</v>
      </c>
      <c r="J12" s="169">
        <f t="shared" si="2"/>
        <v>42548102</v>
      </c>
      <c r="K12" s="169">
        <f t="shared" si="2"/>
        <v>39741699</v>
      </c>
      <c r="L12" s="169">
        <f t="shared" si="2"/>
        <v>40840683</v>
      </c>
      <c r="M12" s="169">
        <f t="shared" si="2"/>
        <v>47366253</v>
      </c>
      <c r="N12" s="169">
        <f t="shared" si="2"/>
        <v>34881098</v>
      </c>
      <c r="O12" s="169">
        <f t="shared" si="2"/>
        <v>27133000</v>
      </c>
      <c r="P12" s="169">
        <f t="shared" si="2"/>
        <v>20141047</v>
      </c>
    </row>
    <row r="13" spans="1:16" s="5" customFormat="1" ht="39.75" customHeight="1">
      <c r="A13" s="33"/>
      <c r="B13" s="33"/>
      <c r="C13" s="39" t="s">
        <v>167</v>
      </c>
      <c r="D13" s="116">
        <f t="shared" si="1"/>
        <v>8500</v>
      </c>
      <c r="E13" s="117">
        <f>E14</f>
        <v>550</v>
      </c>
      <c r="F13" s="117">
        <f aca="true" t="shared" si="3" ref="F13:P13">F14</f>
        <v>3050</v>
      </c>
      <c r="G13" s="117">
        <f t="shared" si="3"/>
        <v>550</v>
      </c>
      <c r="H13" s="117">
        <f t="shared" si="3"/>
        <v>550</v>
      </c>
      <c r="I13" s="117">
        <f t="shared" si="3"/>
        <v>550</v>
      </c>
      <c r="J13" s="117">
        <f t="shared" si="3"/>
        <v>1050</v>
      </c>
      <c r="K13" s="117">
        <f t="shared" si="3"/>
        <v>550</v>
      </c>
      <c r="L13" s="117">
        <f t="shared" si="3"/>
        <v>550</v>
      </c>
      <c r="M13" s="117">
        <f t="shared" si="3"/>
        <v>550</v>
      </c>
      <c r="N13" s="117">
        <f t="shared" si="3"/>
        <v>220</v>
      </c>
      <c r="O13" s="117">
        <f t="shared" si="3"/>
        <v>220</v>
      </c>
      <c r="P13" s="117">
        <f t="shared" si="3"/>
        <v>110</v>
      </c>
    </row>
    <row r="14" spans="1:16" s="5" customFormat="1" ht="19.5" customHeight="1" thickBot="1">
      <c r="A14" s="34"/>
      <c r="B14" s="34"/>
      <c r="C14" s="102" t="s">
        <v>6</v>
      </c>
      <c r="D14" s="118">
        <f t="shared" si="1"/>
        <v>8500</v>
      </c>
      <c r="E14" s="119">
        <f>E15</f>
        <v>550</v>
      </c>
      <c r="F14" s="119">
        <f aca="true" t="shared" si="4" ref="F14:P14">F15</f>
        <v>3050</v>
      </c>
      <c r="G14" s="119">
        <f t="shared" si="4"/>
        <v>550</v>
      </c>
      <c r="H14" s="119">
        <f t="shared" si="4"/>
        <v>550</v>
      </c>
      <c r="I14" s="119">
        <f t="shared" si="4"/>
        <v>550</v>
      </c>
      <c r="J14" s="119">
        <f t="shared" si="4"/>
        <v>1050</v>
      </c>
      <c r="K14" s="119">
        <f t="shared" si="4"/>
        <v>550</v>
      </c>
      <c r="L14" s="119">
        <f t="shared" si="4"/>
        <v>550</v>
      </c>
      <c r="M14" s="119">
        <f t="shared" si="4"/>
        <v>550</v>
      </c>
      <c r="N14" s="119">
        <f t="shared" si="4"/>
        <v>220</v>
      </c>
      <c r="O14" s="119">
        <f t="shared" si="4"/>
        <v>220</v>
      </c>
      <c r="P14" s="119">
        <f t="shared" si="4"/>
        <v>110</v>
      </c>
    </row>
    <row r="15" spans="1:16" s="9" customFormat="1" ht="24" customHeight="1" thickTop="1">
      <c r="A15" s="50">
        <v>710</v>
      </c>
      <c r="B15" s="50"/>
      <c r="C15" s="43" t="s">
        <v>15</v>
      </c>
      <c r="D15" s="94">
        <f t="shared" si="1"/>
        <v>8500</v>
      </c>
      <c r="E15" s="94">
        <f>E16</f>
        <v>550</v>
      </c>
      <c r="F15" s="94">
        <f aca="true" t="shared" si="5" ref="F15:P15">F16</f>
        <v>3050</v>
      </c>
      <c r="G15" s="94">
        <f t="shared" si="5"/>
        <v>550</v>
      </c>
      <c r="H15" s="94">
        <f t="shared" si="5"/>
        <v>550</v>
      </c>
      <c r="I15" s="94">
        <f t="shared" si="5"/>
        <v>550</v>
      </c>
      <c r="J15" s="94">
        <f t="shared" si="5"/>
        <v>1050</v>
      </c>
      <c r="K15" s="94">
        <f t="shared" si="5"/>
        <v>550</v>
      </c>
      <c r="L15" s="94">
        <f t="shared" si="5"/>
        <v>550</v>
      </c>
      <c r="M15" s="94">
        <f t="shared" si="5"/>
        <v>550</v>
      </c>
      <c r="N15" s="94">
        <f t="shared" si="5"/>
        <v>220</v>
      </c>
      <c r="O15" s="94">
        <f t="shared" si="5"/>
        <v>220</v>
      </c>
      <c r="P15" s="94">
        <f t="shared" si="5"/>
        <v>110</v>
      </c>
    </row>
    <row r="16" spans="1:16" s="9" customFormat="1" ht="20.25" customHeight="1">
      <c r="A16" s="36"/>
      <c r="B16" s="37">
        <v>71004</v>
      </c>
      <c r="C16" s="53" t="s">
        <v>16</v>
      </c>
      <c r="D16" s="120">
        <f t="shared" si="1"/>
        <v>8500</v>
      </c>
      <c r="E16" s="120">
        <v>550</v>
      </c>
      <c r="F16" s="120">
        <v>3050</v>
      </c>
      <c r="G16" s="120">
        <v>550</v>
      </c>
      <c r="H16" s="120">
        <v>550</v>
      </c>
      <c r="I16" s="120">
        <v>550</v>
      </c>
      <c r="J16" s="120">
        <v>1050</v>
      </c>
      <c r="K16" s="120">
        <v>550</v>
      </c>
      <c r="L16" s="120">
        <v>550</v>
      </c>
      <c r="M16" s="120">
        <v>550</v>
      </c>
      <c r="N16" s="120">
        <v>220</v>
      </c>
      <c r="O16" s="120">
        <v>220</v>
      </c>
      <c r="P16" s="120">
        <v>110</v>
      </c>
    </row>
    <row r="17" spans="1:16" s="17" customFormat="1" ht="46.5" customHeight="1">
      <c r="A17" s="38"/>
      <c r="B17" s="38"/>
      <c r="C17" s="39" t="s">
        <v>169</v>
      </c>
      <c r="D17" s="121">
        <f t="shared" si="1"/>
        <v>1098200</v>
      </c>
      <c r="E17" s="121">
        <f>E18+E23+E26</f>
        <v>11400</v>
      </c>
      <c r="F17" s="121">
        <f aca="true" t="shared" si="6" ref="F17:P17">F18+F23+F26</f>
        <v>30000</v>
      </c>
      <c r="G17" s="121">
        <f t="shared" si="6"/>
        <v>42300</v>
      </c>
      <c r="H17" s="121">
        <f t="shared" si="6"/>
        <v>16500</v>
      </c>
      <c r="I17" s="121">
        <f t="shared" si="6"/>
        <v>17200</v>
      </c>
      <c r="J17" s="121">
        <f t="shared" si="6"/>
        <v>38900</v>
      </c>
      <c r="K17" s="121">
        <f t="shared" si="6"/>
        <v>72200</v>
      </c>
      <c r="L17" s="121">
        <f t="shared" si="6"/>
        <v>72300</v>
      </c>
      <c r="M17" s="121">
        <f t="shared" si="6"/>
        <v>756200</v>
      </c>
      <c r="N17" s="121">
        <f t="shared" si="6"/>
        <v>26300</v>
      </c>
      <c r="O17" s="121">
        <f t="shared" si="6"/>
        <v>9500</v>
      </c>
      <c r="P17" s="121">
        <f t="shared" si="6"/>
        <v>5400</v>
      </c>
    </row>
    <row r="18" spans="1:16" s="17" customFormat="1" ht="19.5" customHeight="1" thickBot="1">
      <c r="A18" s="38"/>
      <c r="B18" s="38"/>
      <c r="C18" s="45" t="s">
        <v>6</v>
      </c>
      <c r="D18" s="122">
        <f t="shared" si="1"/>
        <v>1093000</v>
      </c>
      <c r="E18" s="122">
        <f>E19</f>
        <v>11400</v>
      </c>
      <c r="F18" s="122">
        <f aca="true" t="shared" si="7" ref="F18:P18">F19</f>
        <v>30000</v>
      </c>
      <c r="G18" s="122">
        <f t="shared" si="7"/>
        <v>42300</v>
      </c>
      <c r="H18" s="122">
        <f t="shared" si="7"/>
        <v>16500</v>
      </c>
      <c r="I18" s="122">
        <f t="shared" si="7"/>
        <v>15500</v>
      </c>
      <c r="J18" s="122">
        <f t="shared" si="7"/>
        <v>37200</v>
      </c>
      <c r="K18" s="122">
        <f t="shared" si="7"/>
        <v>72200</v>
      </c>
      <c r="L18" s="122">
        <f t="shared" si="7"/>
        <v>72300</v>
      </c>
      <c r="M18" s="122">
        <f t="shared" si="7"/>
        <v>755600</v>
      </c>
      <c r="N18" s="122">
        <f t="shared" si="7"/>
        <v>25100</v>
      </c>
      <c r="O18" s="122">
        <f t="shared" si="7"/>
        <v>9500</v>
      </c>
      <c r="P18" s="122">
        <f t="shared" si="7"/>
        <v>5400</v>
      </c>
    </row>
    <row r="19" spans="1:16" s="9" customFormat="1" ht="35.25" customHeight="1" thickTop="1">
      <c r="A19" s="42">
        <v>754</v>
      </c>
      <c r="B19" s="42"/>
      <c r="C19" s="43" t="s">
        <v>20</v>
      </c>
      <c r="D19" s="94">
        <f t="shared" si="1"/>
        <v>1093000</v>
      </c>
      <c r="E19" s="94">
        <f>E20+E21+E22</f>
        <v>11400</v>
      </c>
      <c r="F19" s="94">
        <f aca="true" t="shared" si="8" ref="F19:P19">F20+F21+F22</f>
        <v>30000</v>
      </c>
      <c r="G19" s="94">
        <f t="shared" si="8"/>
        <v>42300</v>
      </c>
      <c r="H19" s="94">
        <f t="shared" si="8"/>
        <v>16500</v>
      </c>
      <c r="I19" s="94">
        <f t="shared" si="8"/>
        <v>15500</v>
      </c>
      <c r="J19" s="94">
        <f t="shared" si="8"/>
        <v>37200</v>
      </c>
      <c r="K19" s="94">
        <f t="shared" si="8"/>
        <v>72200</v>
      </c>
      <c r="L19" s="94">
        <f t="shared" si="8"/>
        <v>72300</v>
      </c>
      <c r="M19" s="94">
        <f t="shared" si="8"/>
        <v>755600</v>
      </c>
      <c r="N19" s="94">
        <f t="shared" si="8"/>
        <v>25100</v>
      </c>
      <c r="O19" s="94">
        <f t="shared" si="8"/>
        <v>9500</v>
      </c>
      <c r="P19" s="94">
        <f t="shared" si="8"/>
        <v>5400</v>
      </c>
    </row>
    <row r="20" spans="1:16" s="5" customFormat="1" ht="21" customHeight="1">
      <c r="A20" s="38"/>
      <c r="B20" s="37">
        <v>75405</v>
      </c>
      <c r="C20" s="51" t="s">
        <v>113</v>
      </c>
      <c r="D20" s="120">
        <f t="shared" si="1"/>
        <v>50000</v>
      </c>
      <c r="E20" s="120"/>
      <c r="F20" s="120"/>
      <c r="G20" s="120">
        <v>20000</v>
      </c>
      <c r="H20" s="120"/>
      <c r="I20" s="120"/>
      <c r="J20" s="120">
        <v>30000</v>
      </c>
      <c r="K20" s="120"/>
      <c r="L20" s="120"/>
      <c r="M20" s="120"/>
      <c r="N20" s="120"/>
      <c r="O20" s="120"/>
      <c r="P20" s="120"/>
    </row>
    <row r="21" spans="1:16" s="5" customFormat="1" ht="21" customHeight="1">
      <c r="A21" s="38"/>
      <c r="B21" s="37">
        <v>75412</v>
      </c>
      <c r="C21" s="51" t="s">
        <v>73</v>
      </c>
      <c r="D21" s="120">
        <f t="shared" si="1"/>
        <v>65000</v>
      </c>
      <c r="E21" s="120">
        <v>1400</v>
      </c>
      <c r="F21" s="120">
        <v>10000</v>
      </c>
      <c r="G21" s="120">
        <v>6300</v>
      </c>
      <c r="H21" s="120">
        <v>5500</v>
      </c>
      <c r="I21" s="120">
        <v>3000</v>
      </c>
      <c r="J21" s="120">
        <v>3700</v>
      </c>
      <c r="K21" s="120">
        <v>1200</v>
      </c>
      <c r="L21" s="120">
        <v>1300</v>
      </c>
      <c r="M21" s="120">
        <v>15600</v>
      </c>
      <c r="N21" s="120">
        <v>2100</v>
      </c>
      <c r="O21" s="120">
        <v>9500</v>
      </c>
      <c r="P21" s="120">
        <v>5400</v>
      </c>
    </row>
    <row r="22" spans="1:16" s="5" customFormat="1" ht="21" customHeight="1">
      <c r="A22" s="153"/>
      <c r="B22" s="37">
        <v>75495</v>
      </c>
      <c r="C22" s="51" t="s">
        <v>2</v>
      </c>
      <c r="D22" s="151">
        <f t="shared" si="1"/>
        <v>978000</v>
      </c>
      <c r="E22" s="120">
        <v>10000</v>
      </c>
      <c r="F22" s="120">
        <v>20000</v>
      </c>
      <c r="G22" s="120">
        <v>16000</v>
      </c>
      <c r="H22" s="120">
        <v>11000</v>
      </c>
      <c r="I22" s="120">
        <v>12500</v>
      </c>
      <c r="J22" s="120">
        <v>3500</v>
      </c>
      <c r="K22" s="120">
        <v>71000</v>
      </c>
      <c r="L22" s="120">
        <v>71000</v>
      </c>
      <c r="M22" s="120">
        <v>740000</v>
      </c>
      <c r="N22" s="120">
        <v>23000</v>
      </c>
      <c r="O22" s="120"/>
      <c r="P22" s="120"/>
    </row>
    <row r="23" spans="1:16" s="12" customFormat="1" ht="35.25" customHeight="1" thickBot="1">
      <c r="A23" s="38"/>
      <c r="B23" s="38"/>
      <c r="C23" s="45" t="s">
        <v>59</v>
      </c>
      <c r="D23" s="122">
        <f t="shared" si="1"/>
        <v>1800</v>
      </c>
      <c r="E23" s="122"/>
      <c r="F23" s="122"/>
      <c r="G23" s="122"/>
      <c r="H23" s="122"/>
      <c r="I23" s="122"/>
      <c r="J23" s="122"/>
      <c r="K23" s="122"/>
      <c r="L23" s="122"/>
      <c r="M23" s="122">
        <f>M24</f>
        <v>600</v>
      </c>
      <c r="N23" s="122">
        <f>N24</f>
        <v>1200</v>
      </c>
      <c r="O23" s="122"/>
      <c r="P23" s="122"/>
    </row>
    <row r="24" spans="1:16" s="5" customFormat="1" ht="32.25" thickTop="1">
      <c r="A24" s="42">
        <v>754</v>
      </c>
      <c r="B24" s="42"/>
      <c r="C24" s="43" t="s">
        <v>20</v>
      </c>
      <c r="D24" s="94">
        <f t="shared" si="1"/>
        <v>1800</v>
      </c>
      <c r="E24" s="94"/>
      <c r="F24" s="94"/>
      <c r="G24" s="94"/>
      <c r="H24" s="94"/>
      <c r="I24" s="94"/>
      <c r="J24" s="94"/>
      <c r="K24" s="94"/>
      <c r="L24" s="94"/>
      <c r="M24" s="94">
        <f>M25</f>
        <v>600</v>
      </c>
      <c r="N24" s="94">
        <f>N25</f>
        <v>1200</v>
      </c>
      <c r="O24" s="94"/>
      <c r="P24" s="94"/>
    </row>
    <row r="25" spans="1:16" s="5" customFormat="1" ht="19.5" customHeight="1">
      <c r="A25" s="44"/>
      <c r="B25" s="41">
        <v>75414</v>
      </c>
      <c r="C25" s="51" t="s">
        <v>108</v>
      </c>
      <c r="D25" s="123">
        <f t="shared" si="1"/>
        <v>1800</v>
      </c>
      <c r="E25" s="123"/>
      <c r="F25" s="123"/>
      <c r="G25" s="123"/>
      <c r="H25" s="123"/>
      <c r="I25" s="123"/>
      <c r="J25" s="123"/>
      <c r="K25" s="123"/>
      <c r="L25" s="123"/>
      <c r="M25" s="123">
        <v>600</v>
      </c>
      <c r="N25" s="123">
        <v>1200</v>
      </c>
      <c r="O25" s="123"/>
      <c r="P25" s="123"/>
    </row>
    <row r="26" spans="1:16" s="12" customFormat="1" ht="43.5" customHeight="1" thickBot="1">
      <c r="A26" s="38"/>
      <c r="B26" s="38"/>
      <c r="C26" s="45" t="s">
        <v>139</v>
      </c>
      <c r="D26" s="122">
        <f t="shared" si="1"/>
        <v>3400</v>
      </c>
      <c r="E26" s="122"/>
      <c r="F26" s="122"/>
      <c r="G26" s="122"/>
      <c r="H26" s="122"/>
      <c r="I26" s="122">
        <f>I27</f>
        <v>1700</v>
      </c>
      <c r="J26" s="122">
        <f>J27</f>
        <v>1700</v>
      </c>
      <c r="K26" s="122"/>
      <c r="L26" s="122"/>
      <c r="M26" s="122"/>
      <c r="N26" s="122"/>
      <c r="O26" s="122"/>
      <c r="P26" s="122"/>
    </row>
    <row r="27" spans="1:16" s="5" customFormat="1" ht="21.75" customHeight="1" thickTop="1">
      <c r="A27" s="42">
        <v>752</v>
      </c>
      <c r="B27" s="42"/>
      <c r="C27" s="43" t="s">
        <v>172</v>
      </c>
      <c r="D27" s="94">
        <f t="shared" si="1"/>
        <v>3400</v>
      </c>
      <c r="E27" s="94"/>
      <c r="F27" s="94"/>
      <c r="G27" s="94"/>
      <c r="H27" s="94"/>
      <c r="I27" s="94">
        <f>I28</f>
        <v>1700</v>
      </c>
      <c r="J27" s="94">
        <f>J28</f>
        <v>1700</v>
      </c>
      <c r="K27" s="94"/>
      <c r="L27" s="94"/>
      <c r="M27" s="94"/>
      <c r="N27" s="94"/>
      <c r="O27" s="94"/>
      <c r="P27" s="94"/>
    </row>
    <row r="28" spans="1:16" s="5" customFormat="1" ht="19.5" customHeight="1">
      <c r="A28" s="44"/>
      <c r="B28" s="41">
        <v>75212</v>
      </c>
      <c r="C28" s="51" t="s">
        <v>173</v>
      </c>
      <c r="D28" s="123">
        <f t="shared" si="1"/>
        <v>3400</v>
      </c>
      <c r="E28" s="123"/>
      <c r="F28" s="123"/>
      <c r="G28" s="123"/>
      <c r="H28" s="123"/>
      <c r="I28" s="123">
        <v>1700</v>
      </c>
      <c r="J28" s="123">
        <v>1700</v>
      </c>
      <c r="K28" s="123"/>
      <c r="L28" s="123"/>
      <c r="M28" s="123"/>
      <c r="N28" s="123"/>
      <c r="O28" s="123"/>
      <c r="P28" s="123"/>
    </row>
    <row r="29" spans="1:16" s="12" customFormat="1" ht="27.75" customHeight="1">
      <c r="A29" s="36"/>
      <c r="B29" s="36"/>
      <c r="C29" s="39" t="s">
        <v>209</v>
      </c>
      <c r="D29" s="116">
        <f aca="true" t="shared" si="9" ref="D29:D34">SUM(E29:P29)</f>
        <v>206080</v>
      </c>
      <c r="E29" s="117">
        <f>E30</f>
        <v>16973</v>
      </c>
      <c r="F29" s="117">
        <f aca="true" t="shared" si="10" ref="F29:N29">F30</f>
        <v>34346</v>
      </c>
      <c r="G29" s="117">
        <f t="shared" si="10"/>
        <v>33857</v>
      </c>
      <c r="H29" s="117">
        <f t="shared" si="10"/>
        <v>7070</v>
      </c>
      <c r="I29" s="117">
        <f t="shared" si="10"/>
        <v>59780</v>
      </c>
      <c r="J29" s="117">
        <f t="shared" si="10"/>
        <v>22790</v>
      </c>
      <c r="K29" s="117">
        <f t="shared" si="10"/>
        <v>5294</v>
      </c>
      <c r="L29" s="117">
        <f t="shared" si="10"/>
        <v>6970</v>
      </c>
      <c r="M29" s="117">
        <f t="shared" si="10"/>
        <v>9000</v>
      </c>
      <c r="N29" s="117">
        <f t="shared" si="10"/>
        <v>10000</v>
      </c>
      <c r="O29" s="117"/>
      <c r="P29" s="117"/>
    </row>
    <row r="30" spans="1:16" s="12" customFormat="1" ht="21.75" customHeight="1" thickBot="1">
      <c r="A30" s="34"/>
      <c r="B30" s="34"/>
      <c r="C30" s="45" t="s">
        <v>6</v>
      </c>
      <c r="D30" s="118">
        <f t="shared" si="9"/>
        <v>206080</v>
      </c>
      <c r="E30" s="119">
        <f>E31+E33</f>
        <v>16973</v>
      </c>
      <c r="F30" s="119">
        <f aca="true" t="shared" si="11" ref="F30:N30">F31+F33</f>
        <v>34346</v>
      </c>
      <c r="G30" s="119">
        <f t="shared" si="11"/>
        <v>33857</v>
      </c>
      <c r="H30" s="119">
        <f t="shared" si="11"/>
        <v>7070</v>
      </c>
      <c r="I30" s="119">
        <f t="shared" si="11"/>
        <v>59780</v>
      </c>
      <c r="J30" s="119">
        <f t="shared" si="11"/>
        <v>22790</v>
      </c>
      <c r="K30" s="119">
        <f t="shared" si="11"/>
        <v>5294</v>
      </c>
      <c r="L30" s="119">
        <f t="shared" si="11"/>
        <v>6970</v>
      </c>
      <c r="M30" s="119">
        <f t="shared" si="11"/>
        <v>9000</v>
      </c>
      <c r="N30" s="119">
        <f t="shared" si="11"/>
        <v>10000</v>
      </c>
      <c r="O30" s="119"/>
      <c r="P30" s="119"/>
    </row>
    <row r="31" spans="1:16" s="17" customFormat="1" ht="21.75" customHeight="1" thickTop="1">
      <c r="A31" s="46" t="s">
        <v>148</v>
      </c>
      <c r="B31" s="50"/>
      <c r="C31" s="43" t="s">
        <v>94</v>
      </c>
      <c r="D31" s="94">
        <f t="shared" si="9"/>
        <v>166080</v>
      </c>
      <c r="E31" s="130">
        <f>E32</f>
        <v>16973</v>
      </c>
      <c r="F31" s="130">
        <f aca="true" t="shared" si="12" ref="F31:L31">F32</f>
        <v>34346</v>
      </c>
      <c r="G31" s="130">
        <f t="shared" si="12"/>
        <v>33857</v>
      </c>
      <c r="H31" s="130">
        <f t="shared" si="12"/>
        <v>7070</v>
      </c>
      <c r="I31" s="130">
        <f t="shared" si="12"/>
        <v>59780</v>
      </c>
      <c r="J31" s="130">
        <f t="shared" si="12"/>
        <v>7790</v>
      </c>
      <c r="K31" s="130">
        <f t="shared" si="12"/>
        <v>5294</v>
      </c>
      <c r="L31" s="130">
        <f t="shared" si="12"/>
        <v>970</v>
      </c>
      <c r="M31" s="130"/>
      <c r="N31" s="130"/>
      <c r="O31" s="130"/>
      <c r="P31" s="130"/>
    </row>
    <row r="32" spans="1:16" s="110" customFormat="1" ht="21.75" customHeight="1">
      <c r="A32" s="159"/>
      <c r="B32" s="156">
        <v>75860</v>
      </c>
      <c r="C32" s="157" t="s">
        <v>135</v>
      </c>
      <c r="D32" s="150">
        <f t="shared" si="9"/>
        <v>166080</v>
      </c>
      <c r="E32" s="158">
        <v>16973</v>
      </c>
      <c r="F32" s="158">
        <v>34346</v>
      </c>
      <c r="G32" s="158">
        <v>33857</v>
      </c>
      <c r="H32" s="158">
        <v>7070</v>
      </c>
      <c r="I32" s="158">
        <v>59780</v>
      </c>
      <c r="J32" s="158">
        <v>7790</v>
      </c>
      <c r="K32" s="158">
        <v>5294</v>
      </c>
      <c r="L32" s="158">
        <v>970</v>
      </c>
      <c r="M32" s="158"/>
      <c r="N32" s="158"/>
      <c r="O32" s="158"/>
      <c r="P32" s="158"/>
    </row>
    <row r="33" spans="1:16" s="17" customFormat="1" ht="36" customHeight="1">
      <c r="A33" s="46" t="s">
        <v>177</v>
      </c>
      <c r="B33" s="50"/>
      <c r="C33" s="43" t="s">
        <v>33</v>
      </c>
      <c r="D33" s="94">
        <f t="shared" si="9"/>
        <v>40000</v>
      </c>
      <c r="E33" s="130"/>
      <c r="F33" s="130"/>
      <c r="G33" s="130"/>
      <c r="H33" s="130"/>
      <c r="I33" s="130"/>
      <c r="J33" s="130">
        <f>J34</f>
        <v>15000</v>
      </c>
      <c r="K33" s="130"/>
      <c r="L33" s="130">
        <f>L34</f>
        <v>6000</v>
      </c>
      <c r="M33" s="130">
        <f>M34</f>
        <v>9000</v>
      </c>
      <c r="N33" s="130">
        <f>N34</f>
        <v>10000</v>
      </c>
      <c r="O33" s="130"/>
      <c r="P33" s="130"/>
    </row>
    <row r="34" spans="1:16" s="110" customFormat="1" ht="21.75" customHeight="1">
      <c r="A34" s="166"/>
      <c r="B34" s="156">
        <v>90095</v>
      </c>
      <c r="C34" s="157" t="s">
        <v>2</v>
      </c>
      <c r="D34" s="150">
        <f t="shared" si="9"/>
        <v>40000</v>
      </c>
      <c r="E34" s="158"/>
      <c r="F34" s="158"/>
      <c r="G34" s="158"/>
      <c r="H34" s="158"/>
      <c r="I34" s="158"/>
      <c r="J34" s="158">
        <v>15000</v>
      </c>
      <c r="K34" s="158"/>
      <c r="L34" s="158">
        <v>6000</v>
      </c>
      <c r="M34" s="158">
        <v>9000</v>
      </c>
      <c r="N34" s="158">
        <v>10000</v>
      </c>
      <c r="O34" s="158"/>
      <c r="P34" s="158"/>
    </row>
    <row r="35" spans="1:16" s="12" customFormat="1" ht="24.75" customHeight="1">
      <c r="A35" s="36"/>
      <c r="B35" s="36"/>
      <c r="C35" s="39" t="s">
        <v>210</v>
      </c>
      <c r="D35" s="116">
        <f aca="true" t="shared" si="13" ref="D35:D65">SUM(E35:P35)</f>
        <v>28003520</v>
      </c>
      <c r="E35" s="124">
        <f>E36</f>
        <v>808460</v>
      </c>
      <c r="F35" s="124">
        <f aca="true" t="shared" si="14" ref="F35:P35">F36</f>
        <v>660333</v>
      </c>
      <c r="G35" s="124">
        <f t="shared" si="14"/>
        <v>582833</v>
      </c>
      <c r="H35" s="124">
        <f t="shared" si="14"/>
        <v>1044842</v>
      </c>
      <c r="I35" s="124">
        <f t="shared" si="14"/>
        <v>2574252</v>
      </c>
      <c r="J35" s="124">
        <f t="shared" si="14"/>
        <v>2863792</v>
      </c>
      <c r="K35" s="124">
        <f t="shared" si="14"/>
        <v>1051342</v>
      </c>
      <c r="L35" s="124">
        <f t="shared" si="14"/>
        <v>3290342</v>
      </c>
      <c r="M35" s="124">
        <f t="shared" si="14"/>
        <v>8084541</v>
      </c>
      <c r="N35" s="124">
        <f t="shared" si="14"/>
        <v>3064915</v>
      </c>
      <c r="O35" s="124">
        <f t="shared" si="14"/>
        <v>3224777</v>
      </c>
      <c r="P35" s="124">
        <f t="shared" si="14"/>
        <v>753091</v>
      </c>
    </row>
    <row r="36" spans="1:16" s="12" customFormat="1" ht="19.5" customHeight="1" thickBot="1">
      <c r="A36" s="34"/>
      <c r="B36" s="34"/>
      <c r="C36" s="102" t="s">
        <v>6</v>
      </c>
      <c r="D36" s="118">
        <f t="shared" si="13"/>
        <v>28003520</v>
      </c>
      <c r="E36" s="125">
        <f aca="true" t="shared" si="15" ref="E36:P36">E37+E39+E42+E44+E46+E48+E51++E55+E57+E61+E63</f>
        <v>808460</v>
      </c>
      <c r="F36" s="125">
        <f t="shared" si="15"/>
        <v>660333</v>
      </c>
      <c r="G36" s="125">
        <f t="shared" si="15"/>
        <v>582833</v>
      </c>
      <c r="H36" s="125">
        <f t="shared" si="15"/>
        <v>1044842</v>
      </c>
      <c r="I36" s="125">
        <f t="shared" si="15"/>
        <v>2574252</v>
      </c>
      <c r="J36" s="125">
        <f t="shared" si="15"/>
        <v>2863792</v>
      </c>
      <c r="K36" s="125">
        <f t="shared" si="15"/>
        <v>1051342</v>
      </c>
      <c r="L36" s="125">
        <f t="shared" si="15"/>
        <v>3290342</v>
      </c>
      <c r="M36" s="125">
        <f t="shared" si="15"/>
        <v>8084541</v>
      </c>
      <c r="N36" s="125">
        <f t="shared" si="15"/>
        <v>3064915</v>
      </c>
      <c r="O36" s="125">
        <f t="shared" si="15"/>
        <v>3224777</v>
      </c>
      <c r="P36" s="125">
        <f t="shared" si="15"/>
        <v>753091</v>
      </c>
    </row>
    <row r="37" spans="1:16" s="12" customFormat="1" ht="21.75" customHeight="1" thickTop="1">
      <c r="A37" s="46" t="s">
        <v>43</v>
      </c>
      <c r="B37" s="47"/>
      <c r="C37" s="103" t="s">
        <v>44</v>
      </c>
      <c r="D37" s="126">
        <f t="shared" si="13"/>
        <v>11000</v>
      </c>
      <c r="E37" s="127"/>
      <c r="F37" s="127"/>
      <c r="G37" s="127"/>
      <c r="H37" s="127">
        <f>H38</f>
        <v>2750</v>
      </c>
      <c r="I37" s="127"/>
      <c r="J37" s="127">
        <f>J38</f>
        <v>2750</v>
      </c>
      <c r="K37" s="127"/>
      <c r="L37" s="127"/>
      <c r="M37" s="127"/>
      <c r="N37" s="127">
        <f>N38</f>
        <v>2750</v>
      </c>
      <c r="O37" s="127"/>
      <c r="P37" s="127">
        <f>P38</f>
        <v>2750</v>
      </c>
    </row>
    <row r="38" spans="1:16" s="12" customFormat="1" ht="19.5" customHeight="1">
      <c r="A38" s="48"/>
      <c r="B38" s="49" t="s">
        <v>98</v>
      </c>
      <c r="C38" s="104" t="s">
        <v>99</v>
      </c>
      <c r="D38" s="128">
        <f t="shared" si="13"/>
        <v>11000</v>
      </c>
      <c r="E38" s="129"/>
      <c r="F38" s="129"/>
      <c r="G38" s="129"/>
      <c r="H38" s="129">
        <v>2750</v>
      </c>
      <c r="I38" s="129"/>
      <c r="J38" s="129">
        <v>2750</v>
      </c>
      <c r="K38" s="129"/>
      <c r="L38" s="129"/>
      <c r="M38" s="129"/>
      <c r="N38" s="129">
        <v>2750</v>
      </c>
      <c r="O38" s="129"/>
      <c r="P38" s="129">
        <v>2750</v>
      </c>
    </row>
    <row r="39" spans="1:16" s="12" customFormat="1" ht="19.5" customHeight="1">
      <c r="A39" s="46" t="s">
        <v>136</v>
      </c>
      <c r="B39" s="47"/>
      <c r="C39" s="103" t="s">
        <v>61</v>
      </c>
      <c r="D39" s="126">
        <f t="shared" si="13"/>
        <v>20000</v>
      </c>
      <c r="E39" s="127">
        <f>E40+E41</f>
        <v>351</v>
      </c>
      <c r="F39" s="127"/>
      <c r="G39" s="127"/>
      <c r="H39" s="127">
        <f>H40+H41</f>
        <v>5259</v>
      </c>
      <c r="I39" s="127"/>
      <c r="J39" s="127"/>
      <c r="K39" s="127">
        <f>K40+K41</f>
        <v>6000</v>
      </c>
      <c r="L39" s="127"/>
      <c r="M39" s="127"/>
      <c r="N39" s="127">
        <f>N40+N41</f>
        <v>8390</v>
      </c>
      <c r="O39" s="127"/>
      <c r="P39" s="127"/>
    </row>
    <row r="40" spans="1:16" s="12" customFormat="1" ht="30">
      <c r="A40" s="98"/>
      <c r="B40" s="57" t="s">
        <v>137</v>
      </c>
      <c r="C40" s="104" t="s">
        <v>9</v>
      </c>
      <c r="D40" s="128">
        <f t="shared" si="13"/>
        <v>10000</v>
      </c>
      <c r="E40" s="129">
        <v>110</v>
      </c>
      <c r="F40" s="129"/>
      <c r="G40" s="129"/>
      <c r="H40" s="129">
        <v>2500</v>
      </c>
      <c r="I40" s="129"/>
      <c r="J40" s="129"/>
      <c r="K40" s="129">
        <v>2500</v>
      </c>
      <c r="L40" s="129"/>
      <c r="M40" s="129"/>
      <c r="N40" s="129">
        <v>4890</v>
      </c>
      <c r="O40" s="129"/>
      <c r="P40" s="129"/>
    </row>
    <row r="41" spans="1:16" s="12" customFormat="1" ht="20.25" customHeight="1">
      <c r="A41" s="48"/>
      <c r="B41" s="49" t="s">
        <v>179</v>
      </c>
      <c r="C41" s="160" t="s">
        <v>10</v>
      </c>
      <c r="D41" s="161">
        <f t="shared" si="13"/>
        <v>10000</v>
      </c>
      <c r="E41" s="131">
        <v>241</v>
      </c>
      <c r="F41" s="131"/>
      <c r="G41" s="131"/>
      <c r="H41" s="131">
        <v>2759</v>
      </c>
      <c r="I41" s="131"/>
      <c r="J41" s="131"/>
      <c r="K41" s="131">
        <v>3500</v>
      </c>
      <c r="L41" s="131"/>
      <c r="M41" s="131"/>
      <c r="N41" s="131">
        <v>3500</v>
      </c>
      <c r="O41" s="131"/>
      <c r="P41" s="131"/>
    </row>
    <row r="42" spans="1:16" s="12" customFormat="1" ht="19.5" customHeight="1">
      <c r="A42" s="50">
        <v>750</v>
      </c>
      <c r="B42" s="50"/>
      <c r="C42" s="43" t="s">
        <v>18</v>
      </c>
      <c r="D42" s="94">
        <f t="shared" si="13"/>
        <v>100000</v>
      </c>
      <c r="E42" s="130"/>
      <c r="F42" s="130"/>
      <c r="G42" s="130"/>
      <c r="H42" s="130"/>
      <c r="I42" s="130"/>
      <c r="J42" s="130"/>
      <c r="K42" s="130"/>
      <c r="L42" s="130"/>
      <c r="M42" s="130">
        <f>M43</f>
        <v>100000</v>
      </c>
      <c r="N42" s="130"/>
      <c r="O42" s="130"/>
      <c r="P42" s="130"/>
    </row>
    <row r="43" spans="1:16" s="12" customFormat="1" ht="23.25" customHeight="1">
      <c r="A43" s="37"/>
      <c r="B43" s="62">
        <v>75023</v>
      </c>
      <c r="C43" s="53" t="s">
        <v>58</v>
      </c>
      <c r="D43" s="120">
        <f t="shared" si="13"/>
        <v>100000</v>
      </c>
      <c r="E43" s="131"/>
      <c r="F43" s="131"/>
      <c r="G43" s="131"/>
      <c r="H43" s="131"/>
      <c r="I43" s="131"/>
      <c r="J43" s="131"/>
      <c r="K43" s="131"/>
      <c r="L43" s="131"/>
      <c r="M43" s="131">
        <v>100000</v>
      </c>
      <c r="N43" s="131"/>
      <c r="O43" s="131"/>
      <c r="P43" s="131"/>
    </row>
    <row r="44" spans="1:16" s="12" customFormat="1" ht="61.5" customHeight="1">
      <c r="A44" s="50">
        <v>756</v>
      </c>
      <c r="B44" s="50"/>
      <c r="C44" s="43" t="s">
        <v>116</v>
      </c>
      <c r="D44" s="94">
        <f t="shared" si="13"/>
        <v>24000</v>
      </c>
      <c r="E44" s="130">
        <f>E45</f>
        <v>10</v>
      </c>
      <c r="F44" s="130"/>
      <c r="G44" s="130">
        <f aca="true" t="shared" si="16" ref="G44:P44">G45</f>
        <v>11500</v>
      </c>
      <c r="H44" s="130">
        <f t="shared" si="16"/>
        <v>5500</v>
      </c>
      <c r="I44" s="130">
        <f t="shared" si="16"/>
        <v>420</v>
      </c>
      <c r="J44" s="130">
        <f t="shared" si="16"/>
        <v>2510</v>
      </c>
      <c r="K44" s="130">
        <f t="shared" si="16"/>
        <v>10</v>
      </c>
      <c r="L44" s="130">
        <f t="shared" si="16"/>
        <v>10</v>
      </c>
      <c r="M44" s="130">
        <f t="shared" si="16"/>
        <v>10</v>
      </c>
      <c r="N44" s="130">
        <f t="shared" si="16"/>
        <v>2010</v>
      </c>
      <c r="O44" s="130">
        <f t="shared" si="16"/>
        <v>10</v>
      </c>
      <c r="P44" s="130">
        <f t="shared" si="16"/>
        <v>2010</v>
      </c>
    </row>
    <row r="45" spans="1:16" s="12" customFormat="1" ht="32.25" customHeight="1">
      <c r="A45" s="37"/>
      <c r="B45" s="41">
        <v>75647</v>
      </c>
      <c r="C45" s="51" t="s">
        <v>106</v>
      </c>
      <c r="D45" s="120">
        <f t="shared" si="13"/>
        <v>24000</v>
      </c>
      <c r="E45" s="129">
        <v>10</v>
      </c>
      <c r="F45" s="129"/>
      <c r="G45" s="129">
        <v>11500</v>
      </c>
      <c r="H45" s="129">
        <v>5500</v>
      </c>
      <c r="I45" s="129">
        <v>420</v>
      </c>
      <c r="J45" s="129">
        <v>2510</v>
      </c>
      <c r="K45" s="129">
        <v>10</v>
      </c>
      <c r="L45" s="129">
        <v>10</v>
      </c>
      <c r="M45" s="129">
        <v>10</v>
      </c>
      <c r="N45" s="129">
        <v>2010</v>
      </c>
      <c r="O45" s="129">
        <v>10</v>
      </c>
      <c r="P45" s="129">
        <v>2010</v>
      </c>
    </row>
    <row r="46" spans="1:16" s="12" customFormat="1" ht="19.5" customHeight="1">
      <c r="A46" s="50">
        <v>757</v>
      </c>
      <c r="B46" s="50"/>
      <c r="C46" s="43" t="s">
        <v>93</v>
      </c>
      <c r="D46" s="94">
        <f t="shared" si="13"/>
        <v>8354000</v>
      </c>
      <c r="E46" s="130">
        <f>E47</f>
        <v>350000</v>
      </c>
      <c r="F46" s="130">
        <f aca="true" t="shared" si="17" ref="F46:P46">F47</f>
        <v>210000</v>
      </c>
      <c r="G46" s="130">
        <f t="shared" si="17"/>
        <v>120000</v>
      </c>
      <c r="H46" s="130">
        <f t="shared" si="17"/>
        <v>560000</v>
      </c>
      <c r="I46" s="130">
        <f t="shared" si="17"/>
        <v>623500</v>
      </c>
      <c r="J46" s="130">
        <f t="shared" si="17"/>
        <v>1372000</v>
      </c>
      <c r="K46" s="130">
        <f t="shared" si="17"/>
        <v>560000</v>
      </c>
      <c r="L46" s="130">
        <f t="shared" si="17"/>
        <v>40000</v>
      </c>
      <c r="M46" s="130">
        <f t="shared" si="17"/>
        <v>3181000</v>
      </c>
      <c r="N46" s="130">
        <f t="shared" si="17"/>
        <v>550000</v>
      </c>
      <c r="O46" s="130">
        <f t="shared" si="17"/>
        <v>537500</v>
      </c>
      <c r="P46" s="130">
        <f t="shared" si="17"/>
        <v>250000</v>
      </c>
    </row>
    <row r="47" spans="1:16" s="12" customFormat="1" ht="30" customHeight="1">
      <c r="A47" s="37"/>
      <c r="B47" s="52">
        <v>75702</v>
      </c>
      <c r="C47" s="53" t="s">
        <v>188</v>
      </c>
      <c r="D47" s="120">
        <f t="shared" si="13"/>
        <v>8354000</v>
      </c>
      <c r="E47" s="131">
        <v>350000</v>
      </c>
      <c r="F47" s="131">
        <v>210000</v>
      </c>
      <c r="G47" s="131">
        <v>120000</v>
      </c>
      <c r="H47" s="131">
        <v>560000</v>
      </c>
      <c r="I47" s="131">
        <v>623500</v>
      </c>
      <c r="J47" s="131">
        <v>1372000</v>
      </c>
      <c r="K47" s="131">
        <v>560000</v>
      </c>
      <c r="L47" s="131">
        <v>40000</v>
      </c>
      <c r="M47" s="131">
        <v>3181000</v>
      </c>
      <c r="N47" s="131">
        <v>550000</v>
      </c>
      <c r="O47" s="131">
        <v>537500</v>
      </c>
      <c r="P47" s="131">
        <v>250000</v>
      </c>
    </row>
    <row r="48" spans="1:16" s="12" customFormat="1" ht="19.5" customHeight="1">
      <c r="A48" s="50">
        <v>758</v>
      </c>
      <c r="B48" s="50"/>
      <c r="C48" s="43" t="s">
        <v>94</v>
      </c>
      <c r="D48" s="94">
        <f t="shared" si="13"/>
        <v>16591520</v>
      </c>
      <c r="E48" s="130">
        <f>E49+E50</f>
        <v>229566</v>
      </c>
      <c r="F48" s="130">
        <f aca="true" t="shared" si="18" ref="F48:P48">F49+F50</f>
        <v>229566</v>
      </c>
      <c r="G48" s="130">
        <f t="shared" si="18"/>
        <v>229566</v>
      </c>
      <c r="H48" s="130">
        <f t="shared" si="18"/>
        <v>229566</v>
      </c>
      <c r="I48" s="130">
        <f t="shared" si="18"/>
        <v>1729565</v>
      </c>
      <c r="J48" s="130">
        <f t="shared" si="18"/>
        <v>1229565</v>
      </c>
      <c r="K48" s="130">
        <f t="shared" si="18"/>
        <v>229565</v>
      </c>
      <c r="L48" s="130">
        <f t="shared" si="18"/>
        <v>3029565</v>
      </c>
      <c r="M48" s="130">
        <f t="shared" si="18"/>
        <v>4529565</v>
      </c>
      <c r="N48" s="130">
        <f t="shared" si="18"/>
        <v>2229565</v>
      </c>
      <c r="O48" s="130">
        <f t="shared" si="18"/>
        <v>2466301</v>
      </c>
      <c r="P48" s="130">
        <f t="shared" si="18"/>
        <v>229565</v>
      </c>
    </row>
    <row r="49" spans="1:16" s="12" customFormat="1" ht="20.25" customHeight="1">
      <c r="A49" s="54"/>
      <c r="B49" s="55">
        <v>75814</v>
      </c>
      <c r="C49" s="89" t="s">
        <v>117</v>
      </c>
      <c r="D49" s="120">
        <f t="shared" si="13"/>
        <v>2754784</v>
      </c>
      <c r="E49" s="131">
        <v>229566</v>
      </c>
      <c r="F49" s="131">
        <v>229566</v>
      </c>
      <c r="G49" s="131">
        <v>229566</v>
      </c>
      <c r="H49" s="131">
        <v>229566</v>
      </c>
      <c r="I49" s="131">
        <v>229565</v>
      </c>
      <c r="J49" s="131">
        <v>229565</v>
      </c>
      <c r="K49" s="131">
        <v>229565</v>
      </c>
      <c r="L49" s="131">
        <v>229565</v>
      </c>
      <c r="M49" s="131">
        <v>229565</v>
      </c>
      <c r="N49" s="131">
        <v>229565</v>
      </c>
      <c r="O49" s="131">
        <v>229565</v>
      </c>
      <c r="P49" s="131">
        <v>229565</v>
      </c>
    </row>
    <row r="50" spans="1:16" s="12" customFormat="1" ht="20.25" customHeight="1">
      <c r="A50" s="55"/>
      <c r="B50" s="55">
        <v>75818</v>
      </c>
      <c r="C50" s="89" t="s">
        <v>104</v>
      </c>
      <c r="D50" s="120">
        <f t="shared" si="13"/>
        <v>13836736</v>
      </c>
      <c r="E50" s="131"/>
      <c r="F50" s="131"/>
      <c r="G50" s="131"/>
      <c r="H50" s="131"/>
      <c r="I50" s="131">
        <v>1500000</v>
      </c>
      <c r="J50" s="131">
        <v>1000000</v>
      </c>
      <c r="K50" s="131"/>
      <c r="L50" s="131">
        <v>2800000</v>
      </c>
      <c r="M50" s="131">
        <v>4300000</v>
      </c>
      <c r="N50" s="131">
        <v>2000000</v>
      </c>
      <c r="O50" s="131">
        <v>2236736</v>
      </c>
      <c r="P50" s="131"/>
    </row>
    <row r="51" spans="1:16" s="12" customFormat="1" ht="21" customHeight="1">
      <c r="A51" s="50">
        <v>801</v>
      </c>
      <c r="B51" s="50"/>
      <c r="C51" s="43" t="s">
        <v>23</v>
      </c>
      <c r="D51" s="94">
        <f t="shared" si="13"/>
        <v>49000</v>
      </c>
      <c r="E51" s="130"/>
      <c r="F51" s="130"/>
      <c r="G51" s="130"/>
      <c r="H51" s="130"/>
      <c r="I51" s="130"/>
      <c r="J51" s="130">
        <f>J52+J53+J54</f>
        <v>6500</v>
      </c>
      <c r="K51" s="130"/>
      <c r="L51" s="130"/>
      <c r="M51" s="130">
        <f>M52+M53+M54</f>
        <v>20500</v>
      </c>
      <c r="N51" s="130"/>
      <c r="O51" s="130"/>
      <c r="P51" s="130">
        <f>P52+P53+P54</f>
        <v>22000</v>
      </c>
    </row>
    <row r="52" spans="1:16" s="12" customFormat="1" ht="21" customHeight="1">
      <c r="A52" s="85"/>
      <c r="B52" s="41">
        <v>80101</v>
      </c>
      <c r="C52" s="51" t="s">
        <v>24</v>
      </c>
      <c r="D52" s="120">
        <f t="shared" si="13"/>
        <v>20000</v>
      </c>
      <c r="E52" s="131"/>
      <c r="F52" s="131"/>
      <c r="G52" s="131"/>
      <c r="H52" s="131"/>
      <c r="I52" s="131"/>
      <c r="J52" s="131">
        <v>4000</v>
      </c>
      <c r="K52" s="131"/>
      <c r="L52" s="131"/>
      <c r="M52" s="131">
        <v>8000</v>
      </c>
      <c r="N52" s="131"/>
      <c r="O52" s="131"/>
      <c r="P52" s="131">
        <v>8000</v>
      </c>
    </row>
    <row r="53" spans="1:16" s="12" customFormat="1" ht="21" customHeight="1">
      <c r="A53" s="85"/>
      <c r="B53" s="41">
        <v>80104</v>
      </c>
      <c r="C53" s="51" t="s">
        <v>119</v>
      </c>
      <c r="D53" s="120">
        <f t="shared" si="13"/>
        <v>9000</v>
      </c>
      <c r="E53" s="131"/>
      <c r="F53" s="131"/>
      <c r="G53" s="131"/>
      <c r="H53" s="131"/>
      <c r="I53" s="131"/>
      <c r="J53" s="131">
        <v>2500</v>
      </c>
      <c r="K53" s="131"/>
      <c r="L53" s="131"/>
      <c r="M53" s="131">
        <v>2500</v>
      </c>
      <c r="N53" s="131"/>
      <c r="O53" s="131"/>
      <c r="P53" s="131">
        <v>4000</v>
      </c>
    </row>
    <row r="54" spans="1:16" s="12" customFormat="1" ht="21" customHeight="1">
      <c r="A54" s="85"/>
      <c r="B54" s="41">
        <v>80130</v>
      </c>
      <c r="C54" s="51" t="s">
        <v>103</v>
      </c>
      <c r="D54" s="120">
        <f t="shared" si="13"/>
        <v>20000</v>
      </c>
      <c r="E54" s="131"/>
      <c r="F54" s="131"/>
      <c r="G54" s="131"/>
      <c r="H54" s="131"/>
      <c r="I54" s="131"/>
      <c r="J54" s="131"/>
      <c r="K54" s="131"/>
      <c r="L54" s="131"/>
      <c r="M54" s="131">
        <v>10000</v>
      </c>
      <c r="N54" s="131"/>
      <c r="O54" s="131"/>
      <c r="P54" s="131">
        <v>10000</v>
      </c>
    </row>
    <row r="55" spans="1:16" s="12" customFormat="1" ht="21" customHeight="1">
      <c r="A55" s="42">
        <v>851</v>
      </c>
      <c r="B55" s="42"/>
      <c r="C55" s="59" t="s">
        <v>26</v>
      </c>
      <c r="D55" s="132">
        <f t="shared" si="13"/>
        <v>30000</v>
      </c>
      <c r="E55" s="133"/>
      <c r="F55" s="133"/>
      <c r="G55" s="133">
        <f>G56</f>
        <v>1000</v>
      </c>
      <c r="H55" s="133"/>
      <c r="I55" s="133"/>
      <c r="J55" s="133">
        <f>J56</f>
        <v>20000</v>
      </c>
      <c r="K55" s="133"/>
      <c r="L55" s="133"/>
      <c r="M55" s="133">
        <f>M56</f>
        <v>9000</v>
      </c>
      <c r="N55" s="133"/>
      <c r="O55" s="133"/>
      <c r="P55" s="133"/>
    </row>
    <row r="56" spans="1:16" s="12" customFormat="1" ht="21" customHeight="1">
      <c r="A56" s="40"/>
      <c r="B56" s="41">
        <v>85154</v>
      </c>
      <c r="C56" s="51" t="s">
        <v>92</v>
      </c>
      <c r="D56" s="120">
        <f t="shared" si="13"/>
        <v>30000</v>
      </c>
      <c r="E56" s="131"/>
      <c r="F56" s="131"/>
      <c r="G56" s="131">
        <v>1000</v>
      </c>
      <c r="H56" s="131"/>
      <c r="I56" s="131"/>
      <c r="J56" s="131">
        <v>20000</v>
      </c>
      <c r="K56" s="131"/>
      <c r="L56" s="131"/>
      <c r="M56" s="131">
        <v>9000</v>
      </c>
      <c r="N56" s="131"/>
      <c r="O56" s="131"/>
      <c r="P56" s="131"/>
    </row>
    <row r="57" spans="1:16" s="12" customFormat="1" ht="21" customHeight="1">
      <c r="A57" s="50">
        <v>852</v>
      </c>
      <c r="B57" s="50"/>
      <c r="C57" s="43" t="s">
        <v>122</v>
      </c>
      <c r="D57" s="94">
        <f t="shared" si="13"/>
        <v>2660000</v>
      </c>
      <c r="E57" s="130">
        <f>E58+E59+E60</f>
        <v>220767</v>
      </c>
      <c r="F57" s="130">
        <f aca="true" t="shared" si="19" ref="F57:P57">F58+F59+F60</f>
        <v>220767</v>
      </c>
      <c r="G57" s="130">
        <f t="shared" si="19"/>
        <v>220767</v>
      </c>
      <c r="H57" s="130">
        <f t="shared" si="19"/>
        <v>220767</v>
      </c>
      <c r="I57" s="130">
        <f t="shared" si="19"/>
        <v>220767</v>
      </c>
      <c r="J57" s="130">
        <f t="shared" si="19"/>
        <v>223567</v>
      </c>
      <c r="K57" s="130">
        <f t="shared" si="19"/>
        <v>220767</v>
      </c>
      <c r="L57" s="130">
        <f t="shared" si="19"/>
        <v>220767</v>
      </c>
      <c r="M57" s="130">
        <f t="shared" si="19"/>
        <v>223566</v>
      </c>
      <c r="N57" s="130">
        <f t="shared" si="19"/>
        <v>220966</v>
      </c>
      <c r="O57" s="130">
        <f t="shared" si="19"/>
        <v>220966</v>
      </c>
      <c r="P57" s="130">
        <f t="shared" si="19"/>
        <v>225566</v>
      </c>
    </row>
    <row r="58" spans="1:16" s="12" customFormat="1" ht="21" customHeight="1">
      <c r="A58" s="56"/>
      <c r="B58" s="41">
        <v>85201</v>
      </c>
      <c r="C58" s="51" t="s">
        <v>138</v>
      </c>
      <c r="D58" s="120">
        <f t="shared" si="13"/>
        <v>2300000</v>
      </c>
      <c r="E58" s="131">
        <v>191667</v>
      </c>
      <c r="F58" s="131">
        <v>191667</v>
      </c>
      <c r="G58" s="131">
        <v>191667</v>
      </c>
      <c r="H58" s="131">
        <v>191667</v>
      </c>
      <c r="I58" s="131">
        <v>191667</v>
      </c>
      <c r="J58" s="131">
        <v>191667</v>
      </c>
      <c r="K58" s="131">
        <v>191667</v>
      </c>
      <c r="L58" s="131">
        <v>191667</v>
      </c>
      <c r="M58" s="131">
        <v>191666</v>
      </c>
      <c r="N58" s="131">
        <v>191666</v>
      </c>
      <c r="O58" s="131">
        <v>191666</v>
      </c>
      <c r="P58" s="131">
        <v>191666</v>
      </c>
    </row>
    <row r="59" spans="1:16" s="12" customFormat="1" ht="21" customHeight="1">
      <c r="A59" s="56"/>
      <c r="B59" s="41">
        <v>85202</v>
      </c>
      <c r="C59" s="51" t="s">
        <v>27</v>
      </c>
      <c r="D59" s="120">
        <f t="shared" si="13"/>
        <v>10000</v>
      </c>
      <c r="E59" s="131"/>
      <c r="F59" s="131"/>
      <c r="G59" s="131"/>
      <c r="H59" s="131"/>
      <c r="I59" s="131"/>
      <c r="J59" s="131">
        <v>2800</v>
      </c>
      <c r="K59" s="131"/>
      <c r="L59" s="131"/>
      <c r="M59" s="131">
        <v>2800</v>
      </c>
      <c r="N59" s="131"/>
      <c r="O59" s="131"/>
      <c r="P59" s="131">
        <v>4400</v>
      </c>
    </row>
    <row r="60" spans="1:16" s="12" customFormat="1" ht="21" customHeight="1">
      <c r="A60" s="35"/>
      <c r="B60" s="41">
        <v>85204</v>
      </c>
      <c r="C60" s="51" t="s">
        <v>50</v>
      </c>
      <c r="D60" s="120">
        <f t="shared" si="13"/>
        <v>350000</v>
      </c>
      <c r="E60" s="131">
        <v>29100</v>
      </c>
      <c r="F60" s="131">
        <v>29100</v>
      </c>
      <c r="G60" s="131">
        <v>29100</v>
      </c>
      <c r="H60" s="131">
        <v>29100</v>
      </c>
      <c r="I60" s="131">
        <v>29100</v>
      </c>
      <c r="J60" s="131">
        <v>29100</v>
      </c>
      <c r="K60" s="131">
        <v>29100</v>
      </c>
      <c r="L60" s="131">
        <v>29100</v>
      </c>
      <c r="M60" s="131">
        <v>29100</v>
      </c>
      <c r="N60" s="131">
        <v>29300</v>
      </c>
      <c r="O60" s="131">
        <v>29300</v>
      </c>
      <c r="P60" s="131">
        <v>29500</v>
      </c>
    </row>
    <row r="61" spans="1:16" s="12" customFormat="1" ht="33" customHeight="1">
      <c r="A61" s="50">
        <v>853</v>
      </c>
      <c r="B61" s="50"/>
      <c r="C61" s="43" t="s">
        <v>127</v>
      </c>
      <c r="D61" s="94">
        <f t="shared" si="13"/>
        <v>3000</v>
      </c>
      <c r="E61" s="130"/>
      <c r="F61" s="130"/>
      <c r="G61" s="130"/>
      <c r="H61" s="130"/>
      <c r="I61" s="130"/>
      <c r="J61" s="130">
        <f>J62</f>
        <v>900</v>
      </c>
      <c r="K61" s="130"/>
      <c r="L61" s="130"/>
      <c r="M61" s="130">
        <f>M62</f>
        <v>900</v>
      </c>
      <c r="N61" s="130"/>
      <c r="O61" s="130"/>
      <c r="P61" s="130">
        <f>P62</f>
        <v>1200</v>
      </c>
    </row>
    <row r="62" spans="1:16" s="12" customFormat="1" ht="20.25" customHeight="1">
      <c r="A62" s="56"/>
      <c r="B62" s="41">
        <v>85333</v>
      </c>
      <c r="C62" s="51" t="s">
        <v>131</v>
      </c>
      <c r="D62" s="120">
        <f t="shared" si="13"/>
        <v>3000</v>
      </c>
      <c r="E62" s="131"/>
      <c r="F62" s="131"/>
      <c r="G62" s="131"/>
      <c r="H62" s="131"/>
      <c r="I62" s="131"/>
      <c r="J62" s="131">
        <v>900</v>
      </c>
      <c r="K62" s="131"/>
      <c r="L62" s="131"/>
      <c r="M62" s="131">
        <v>900</v>
      </c>
      <c r="N62" s="131"/>
      <c r="O62" s="131"/>
      <c r="P62" s="131">
        <v>1200</v>
      </c>
    </row>
    <row r="63" spans="1:16" s="12" customFormat="1" ht="33" customHeight="1">
      <c r="A63" s="42">
        <v>900</v>
      </c>
      <c r="B63" s="50"/>
      <c r="C63" s="43" t="s">
        <v>33</v>
      </c>
      <c r="D63" s="94">
        <f t="shared" si="13"/>
        <v>161000</v>
      </c>
      <c r="E63" s="130">
        <f>E64+E65</f>
        <v>7766</v>
      </c>
      <c r="F63" s="130"/>
      <c r="G63" s="130"/>
      <c r="H63" s="130">
        <f aca="true" t="shared" si="20" ref="H63:P63">H64+H65</f>
        <v>21000</v>
      </c>
      <c r="I63" s="130"/>
      <c r="J63" s="130">
        <f t="shared" si="20"/>
        <v>6000</v>
      </c>
      <c r="K63" s="130">
        <f t="shared" si="20"/>
        <v>35000</v>
      </c>
      <c r="L63" s="130"/>
      <c r="M63" s="130">
        <f t="shared" si="20"/>
        <v>20000</v>
      </c>
      <c r="N63" s="130">
        <f t="shared" si="20"/>
        <v>51234</v>
      </c>
      <c r="O63" s="130"/>
      <c r="P63" s="130">
        <f t="shared" si="20"/>
        <v>20000</v>
      </c>
    </row>
    <row r="64" spans="1:16" s="12" customFormat="1" ht="21" customHeight="1">
      <c r="A64" s="56"/>
      <c r="B64" s="41">
        <v>90002</v>
      </c>
      <c r="C64" s="51" t="s">
        <v>118</v>
      </c>
      <c r="D64" s="120">
        <f t="shared" si="13"/>
        <v>115000</v>
      </c>
      <c r="E64" s="131">
        <v>7766</v>
      </c>
      <c r="F64" s="131"/>
      <c r="G64" s="131"/>
      <c r="H64" s="131">
        <v>21000</v>
      </c>
      <c r="I64" s="131"/>
      <c r="J64" s="131"/>
      <c r="K64" s="131">
        <v>35000</v>
      </c>
      <c r="L64" s="131"/>
      <c r="M64" s="131"/>
      <c r="N64" s="131">
        <v>51234</v>
      </c>
      <c r="O64" s="131"/>
      <c r="P64" s="131"/>
    </row>
    <row r="65" spans="1:16" s="12" customFormat="1" ht="21" customHeight="1">
      <c r="A65" s="56"/>
      <c r="B65" s="37">
        <v>90095</v>
      </c>
      <c r="C65" s="53" t="s">
        <v>2</v>
      </c>
      <c r="D65" s="163">
        <f t="shared" si="13"/>
        <v>46000</v>
      </c>
      <c r="E65" s="129"/>
      <c r="F65" s="129"/>
      <c r="G65" s="129"/>
      <c r="H65" s="129"/>
      <c r="I65" s="129"/>
      <c r="J65" s="129">
        <v>6000</v>
      </c>
      <c r="K65" s="129"/>
      <c r="L65" s="129"/>
      <c r="M65" s="129">
        <v>20000</v>
      </c>
      <c r="N65" s="129"/>
      <c r="O65" s="129"/>
      <c r="P65" s="129">
        <v>20000</v>
      </c>
    </row>
    <row r="66" spans="1:16" s="12" customFormat="1" ht="39.75" customHeight="1">
      <c r="A66" s="36"/>
      <c r="B66" s="36"/>
      <c r="C66" s="39" t="s">
        <v>149</v>
      </c>
      <c r="D66" s="116">
        <f aca="true" t="shared" si="21" ref="D66:D86">SUM(E66:P66)</f>
        <v>18764235</v>
      </c>
      <c r="E66" s="117">
        <f aca="true" t="shared" si="22" ref="E66:P66">E67+E82</f>
        <v>661750</v>
      </c>
      <c r="F66" s="117">
        <f t="shared" si="22"/>
        <v>2269450</v>
      </c>
      <c r="G66" s="117">
        <f t="shared" si="22"/>
        <v>2239450</v>
      </c>
      <c r="H66" s="117">
        <f t="shared" si="22"/>
        <v>1360850</v>
      </c>
      <c r="I66" s="117">
        <f t="shared" si="22"/>
        <v>1486050</v>
      </c>
      <c r="J66" s="117">
        <f t="shared" si="22"/>
        <v>2272150</v>
      </c>
      <c r="K66" s="117">
        <f t="shared" si="22"/>
        <v>1880850</v>
      </c>
      <c r="L66" s="117">
        <f t="shared" si="22"/>
        <v>1368350</v>
      </c>
      <c r="M66" s="117">
        <f t="shared" si="22"/>
        <v>1870350</v>
      </c>
      <c r="N66" s="117">
        <f t="shared" si="22"/>
        <v>1267850</v>
      </c>
      <c r="O66" s="117">
        <f t="shared" si="22"/>
        <v>1102900</v>
      </c>
      <c r="P66" s="117">
        <f t="shared" si="22"/>
        <v>984235</v>
      </c>
    </row>
    <row r="67" spans="1:16" s="12" customFormat="1" ht="21.75" customHeight="1" thickBot="1">
      <c r="A67" s="34"/>
      <c r="B67" s="34"/>
      <c r="C67" s="45" t="s">
        <v>6</v>
      </c>
      <c r="D67" s="118">
        <f t="shared" si="21"/>
        <v>18314235</v>
      </c>
      <c r="E67" s="119">
        <f aca="true" t="shared" si="23" ref="E67:P67">E68+E70+E72+E76+E78+E80</f>
        <v>634900</v>
      </c>
      <c r="F67" s="119">
        <f t="shared" si="23"/>
        <v>2251300</v>
      </c>
      <c r="G67" s="119">
        <f t="shared" si="23"/>
        <v>2146300</v>
      </c>
      <c r="H67" s="119">
        <f t="shared" si="23"/>
        <v>1342700</v>
      </c>
      <c r="I67" s="119">
        <f t="shared" si="23"/>
        <v>1467900</v>
      </c>
      <c r="J67" s="119">
        <f t="shared" si="23"/>
        <v>2239500</v>
      </c>
      <c r="K67" s="119">
        <f t="shared" si="23"/>
        <v>1848200</v>
      </c>
      <c r="L67" s="119">
        <f t="shared" si="23"/>
        <v>1345700</v>
      </c>
      <c r="M67" s="119">
        <f t="shared" si="23"/>
        <v>1847200</v>
      </c>
      <c r="N67" s="119">
        <f t="shared" si="23"/>
        <v>1244700</v>
      </c>
      <c r="O67" s="119">
        <f t="shared" si="23"/>
        <v>979750</v>
      </c>
      <c r="P67" s="119">
        <f t="shared" si="23"/>
        <v>966085</v>
      </c>
    </row>
    <row r="68" spans="1:16" s="17" customFormat="1" ht="21.75" customHeight="1" thickTop="1">
      <c r="A68" s="46" t="s">
        <v>46</v>
      </c>
      <c r="B68" s="50"/>
      <c r="C68" s="43" t="s">
        <v>47</v>
      </c>
      <c r="D68" s="94">
        <f t="shared" si="21"/>
        <v>5200</v>
      </c>
      <c r="E68" s="130"/>
      <c r="F68" s="130"/>
      <c r="G68" s="130">
        <f>G69</f>
        <v>1300</v>
      </c>
      <c r="H68" s="130"/>
      <c r="I68" s="130"/>
      <c r="J68" s="130">
        <f>J69</f>
        <v>1300</v>
      </c>
      <c r="K68" s="130"/>
      <c r="L68" s="130"/>
      <c r="M68" s="130">
        <f>M69</f>
        <v>1300</v>
      </c>
      <c r="N68" s="130"/>
      <c r="O68" s="130"/>
      <c r="P68" s="130">
        <f>P69</f>
        <v>1300</v>
      </c>
    </row>
    <row r="69" spans="1:16" s="17" customFormat="1" ht="21.75" customHeight="1">
      <c r="A69" s="37"/>
      <c r="B69" s="57" t="s">
        <v>60</v>
      </c>
      <c r="C69" s="53" t="s">
        <v>48</v>
      </c>
      <c r="D69" s="134">
        <f t="shared" si="21"/>
        <v>5200</v>
      </c>
      <c r="E69" s="134"/>
      <c r="F69" s="134"/>
      <c r="G69" s="134">
        <v>1300</v>
      </c>
      <c r="H69" s="134"/>
      <c r="I69" s="134"/>
      <c r="J69" s="134">
        <v>1300</v>
      </c>
      <c r="K69" s="134"/>
      <c r="L69" s="134"/>
      <c r="M69" s="134">
        <v>1300</v>
      </c>
      <c r="N69" s="134"/>
      <c r="O69" s="134"/>
      <c r="P69" s="134">
        <v>1300</v>
      </c>
    </row>
    <row r="70" spans="1:16" s="11" customFormat="1" ht="21.75" customHeight="1">
      <c r="A70" s="42">
        <v>600</v>
      </c>
      <c r="B70" s="58"/>
      <c r="C70" s="59" t="s">
        <v>61</v>
      </c>
      <c r="D70" s="132">
        <f t="shared" si="21"/>
        <v>10922835</v>
      </c>
      <c r="E70" s="132"/>
      <c r="F70" s="132">
        <f aca="true" t="shared" si="24" ref="F70:P70">F71</f>
        <v>1000000</v>
      </c>
      <c r="G70" s="132">
        <f t="shared" si="24"/>
        <v>1500000</v>
      </c>
      <c r="H70" s="132">
        <f t="shared" si="24"/>
        <v>1000000</v>
      </c>
      <c r="I70" s="132">
        <f t="shared" si="24"/>
        <v>1000000</v>
      </c>
      <c r="J70" s="132">
        <f t="shared" si="24"/>
        <v>1000000</v>
      </c>
      <c r="K70" s="132">
        <f t="shared" si="24"/>
        <v>1500000</v>
      </c>
      <c r="L70" s="132">
        <f t="shared" si="24"/>
        <v>1000000</v>
      </c>
      <c r="M70" s="132">
        <f t="shared" si="24"/>
        <v>500000</v>
      </c>
      <c r="N70" s="132">
        <f t="shared" si="24"/>
        <v>1000000</v>
      </c>
      <c r="O70" s="132">
        <f t="shared" si="24"/>
        <v>500000</v>
      </c>
      <c r="P70" s="132">
        <f t="shared" si="24"/>
        <v>922835</v>
      </c>
    </row>
    <row r="71" spans="1:16" s="12" customFormat="1" ht="21.75" customHeight="1">
      <c r="A71" s="60"/>
      <c r="B71" s="61">
        <v>60004</v>
      </c>
      <c r="C71" s="104" t="s">
        <v>8</v>
      </c>
      <c r="D71" s="128">
        <f t="shared" si="21"/>
        <v>10922835</v>
      </c>
      <c r="E71" s="135"/>
      <c r="F71" s="135">
        <v>1000000</v>
      </c>
      <c r="G71" s="135">
        <v>1500000</v>
      </c>
      <c r="H71" s="135">
        <v>1000000</v>
      </c>
      <c r="I71" s="135">
        <v>1000000</v>
      </c>
      <c r="J71" s="135">
        <v>1000000</v>
      </c>
      <c r="K71" s="135">
        <v>1500000</v>
      </c>
      <c r="L71" s="135">
        <v>1000000</v>
      </c>
      <c r="M71" s="135">
        <v>500000</v>
      </c>
      <c r="N71" s="135">
        <v>1000000</v>
      </c>
      <c r="O71" s="135">
        <v>500000</v>
      </c>
      <c r="P71" s="135">
        <v>922835</v>
      </c>
    </row>
    <row r="72" spans="1:16" s="5" customFormat="1" ht="21.75" customHeight="1">
      <c r="A72" s="50">
        <v>700</v>
      </c>
      <c r="B72" s="50"/>
      <c r="C72" s="43" t="s">
        <v>13</v>
      </c>
      <c r="D72" s="94">
        <f t="shared" si="21"/>
        <v>2286200</v>
      </c>
      <c r="E72" s="94">
        <f>E73+E74+E75</f>
        <v>30900</v>
      </c>
      <c r="F72" s="94">
        <f aca="true" t="shared" si="25" ref="F72:P72">F73+F74+F75</f>
        <v>31300</v>
      </c>
      <c r="G72" s="94">
        <f t="shared" si="25"/>
        <v>31000</v>
      </c>
      <c r="H72" s="94">
        <f t="shared" si="25"/>
        <v>30700</v>
      </c>
      <c r="I72" s="94">
        <f t="shared" si="25"/>
        <v>55900</v>
      </c>
      <c r="J72" s="94">
        <f t="shared" si="25"/>
        <v>926200</v>
      </c>
      <c r="K72" s="94">
        <f t="shared" si="25"/>
        <v>30200</v>
      </c>
      <c r="L72" s="94">
        <f t="shared" si="25"/>
        <v>30700</v>
      </c>
      <c r="M72" s="94">
        <f t="shared" si="25"/>
        <v>1029900</v>
      </c>
      <c r="N72" s="94">
        <f t="shared" si="25"/>
        <v>29700</v>
      </c>
      <c r="O72" s="94">
        <f t="shared" si="25"/>
        <v>29750</v>
      </c>
      <c r="P72" s="94">
        <f t="shared" si="25"/>
        <v>29950</v>
      </c>
    </row>
    <row r="73" spans="1:16" s="12" customFormat="1" ht="29.25" customHeight="1">
      <c r="A73" s="36"/>
      <c r="B73" s="61">
        <v>70004</v>
      </c>
      <c r="C73" s="53" t="s">
        <v>97</v>
      </c>
      <c r="D73" s="128">
        <f t="shared" si="21"/>
        <v>50000</v>
      </c>
      <c r="E73" s="135"/>
      <c r="F73" s="135"/>
      <c r="G73" s="135"/>
      <c r="H73" s="135"/>
      <c r="I73" s="135">
        <v>25000</v>
      </c>
      <c r="J73" s="135">
        <v>25000</v>
      </c>
      <c r="K73" s="135"/>
      <c r="L73" s="135"/>
      <c r="M73" s="135"/>
      <c r="N73" s="135"/>
      <c r="O73" s="135"/>
      <c r="P73" s="135"/>
    </row>
    <row r="74" spans="1:16" s="12" customFormat="1" ht="21.75" customHeight="1">
      <c r="A74" s="36"/>
      <c r="B74" s="61">
        <v>70005</v>
      </c>
      <c r="C74" s="53" t="s">
        <v>14</v>
      </c>
      <c r="D74" s="128">
        <f t="shared" si="21"/>
        <v>1365200</v>
      </c>
      <c r="E74" s="135">
        <v>30900</v>
      </c>
      <c r="F74" s="135">
        <v>31300</v>
      </c>
      <c r="G74" s="135">
        <v>31000</v>
      </c>
      <c r="H74" s="135">
        <v>30700</v>
      </c>
      <c r="I74" s="135">
        <v>30900</v>
      </c>
      <c r="J74" s="135">
        <v>30200</v>
      </c>
      <c r="K74" s="135">
        <v>30200</v>
      </c>
      <c r="L74" s="135">
        <v>30700</v>
      </c>
      <c r="M74" s="135">
        <v>1029900</v>
      </c>
      <c r="N74" s="135">
        <v>29700</v>
      </c>
      <c r="O74" s="135">
        <v>29750</v>
      </c>
      <c r="P74" s="135">
        <v>29950</v>
      </c>
    </row>
    <row r="75" spans="1:16" s="12" customFormat="1" ht="19.5" customHeight="1">
      <c r="A75" s="34"/>
      <c r="B75" s="154">
        <v>70021</v>
      </c>
      <c r="C75" s="51" t="s">
        <v>192</v>
      </c>
      <c r="D75" s="128">
        <f t="shared" si="21"/>
        <v>871000</v>
      </c>
      <c r="E75" s="155"/>
      <c r="F75" s="155"/>
      <c r="G75" s="155"/>
      <c r="H75" s="155"/>
      <c r="I75" s="155"/>
      <c r="J75" s="155">
        <v>871000</v>
      </c>
      <c r="K75" s="155"/>
      <c r="L75" s="155"/>
      <c r="M75" s="155"/>
      <c r="N75" s="155"/>
      <c r="O75" s="155"/>
      <c r="P75" s="155"/>
    </row>
    <row r="76" spans="1:16" s="12" customFormat="1" ht="21.75" customHeight="1">
      <c r="A76" s="63">
        <v>710</v>
      </c>
      <c r="B76" s="64"/>
      <c r="C76" s="43" t="s">
        <v>15</v>
      </c>
      <c r="D76" s="94">
        <f t="shared" si="21"/>
        <v>800000</v>
      </c>
      <c r="E76" s="130">
        <f>E77</f>
        <v>4000</v>
      </c>
      <c r="F76" s="130">
        <f aca="true" t="shared" si="26" ref="F76:P76">F77</f>
        <v>20000</v>
      </c>
      <c r="G76" s="130">
        <f t="shared" si="26"/>
        <v>314000</v>
      </c>
      <c r="H76" s="130">
        <f t="shared" si="26"/>
        <v>12000</v>
      </c>
      <c r="I76" s="130">
        <f t="shared" si="26"/>
        <v>12000</v>
      </c>
      <c r="J76" s="130">
        <f t="shared" si="26"/>
        <v>12000</v>
      </c>
      <c r="K76" s="130">
        <f t="shared" si="26"/>
        <v>18000</v>
      </c>
      <c r="L76" s="130">
        <f t="shared" si="26"/>
        <v>15000</v>
      </c>
      <c r="M76" s="130">
        <f t="shared" si="26"/>
        <v>16000</v>
      </c>
      <c r="N76" s="130">
        <f t="shared" si="26"/>
        <v>15000</v>
      </c>
      <c r="O76" s="130">
        <f t="shared" si="26"/>
        <v>350000</v>
      </c>
      <c r="P76" s="130">
        <f t="shared" si="26"/>
        <v>12000</v>
      </c>
    </row>
    <row r="77" spans="1:16" s="17" customFormat="1" ht="21.75" customHeight="1">
      <c r="A77" s="65"/>
      <c r="B77" s="37">
        <v>71014</v>
      </c>
      <c r="C77" s="53" t="s">
        <v>17</v>
      </c>
      <c r="D77" s="134">
        <f t="shared" si="21"/>
        <v>800000</v>
      </c>
      <c r="E77" s="134">
        <v>4000</v>
      </c>
      <c r="F77" s="134">
        <v>20000</v>
      </c>
      <c r="G77" s="134">
        <v>314000</v>
      </c>
      <c r="H77" s="134">
        <v>12000</v>
      </c>
      <c r="I77" s="134">
        <v>12000</v>
      </c>
      <c r="J77" s="134">
        <v>12000</v>
      </c>
      <c r="K77" s="134">
        <v>18000</v>
      </c>
      <c r="L77" s="134">
        <v>15000</v>
      </c>
      <c r="M77" s="134">
        <v>16000</v>
      </c>
      <c r="N77" s="134">
        <v>15000</v>
      </c>
      <c r="O77" s="134">
        <v>350000</v>
      </c>
      <c r="P77" s="134">
        <v>12000</v>
      </c>
    </row>
    <row r="78" spans="1:16" s="17" customFormat="1" ht="21.75" customHeight="1">
      <c r="A78" s="66">
        <v>852</v>
      </c>
      <c r="B78" s="66"/>
      <c r="C78" s="43" t="s">
        <v>122</v>
      </c>
      <c r="D78" s="130">
        <f t="shared" si="21"/>
        <v>800000</v>
      </c>
      <c r="E78" s="130"/>
      <c r="F78" s="130">
        <f>F79</f>
        <v>800000</v>
      </c>
      <c r="G78" s="130"/>
      <c r="H78" s="130"/>
      <c r="I78" s="130"/>
      <c r="J78" s="130"/>
      <c r="K78" s="130"/>
      <c r="L78" s="130"/>
      <c r="M78" s="130"/>
      <c r="N78" s="130"/>
      <c r="O78" s="130"/>
      <c r="P78" s="130"/>
    </row>
    <row r="79" spans="1:16" s="17" customFormat="1" ht="21.75" customHeight="1">
      <c r="A79" s="68"/>
      <c r="B79" s="37">
        <v>85201</v>
      </c>
      <c r="C79" s="51" t="s">
        <v>95</v>
      </c>
      <c r="D79" s="134">
        <f t="shared" si="21"/>
        <v>800000</v>
      </c>
      <c r="E79" s="134"/>
      <c r="F79" s="134">
        <v>800000</v>
      </c>
      <c r="G79" s="134"/>
      <c r="H79" s="134"/>
      <c r="I79" s="134"/>
      <c r="J79" s="134"/>
      <c r="K79" s="134"/>
      <c r="L79" s="134"/>
      <c r="M79" s="134"/>
      <c r="N79" s="134"/>
      <c r="O79" s="134"/>
      <c r="P79" s="134"/>
    </row>
    <row r="80" spans="1:16" s="17" customFormat="1" ht="34.5" customHeight="1">
      <c r="A80" s="66">
        <v>900</v>
      </c>
      <c r="B80" s="66"/>
      <c r="C80" s="43" t="s">
        <v>33</v>
      </c>
      <c r="D80" s="94">
        <f t="shared" si="21"/>
        <v>3500000</v>
      </c>
      <c r="E80" s="130">
        <f>E81</f>
        <v>600000</v>
      </c>
      <c r="F80" s="130">
        <f aca="true" t="shared" si="27" ref="F80:O80">F81</f>
        <v>400000</v>
      </c>
      <c r="G80" s="130">
        <f t="shared" si="27"/>
        <v>300000</v>
      </c>
      <c r="H80" s="130">
        <f t="shared" si="27"/>
        <v>300000</v>
      </c>
      <c r="I80" s="130">
        <f t="shared" si="27"/>
        <v>400000</v>
      </c>
      <c r="J80" s="130">
        <f t="shared" si="27"/>
        <v>300000</v>
      </c>
      <c r="K80" s="130">
        <f t="shared" si="27"/>
        <v>300000</v>
      </c>
      <c r="L80" s="130">
        <f t="shared" si="27"/>
        <v>300000</v>
      </c>
      <c r="M80" s="130">
        <f t="shared" si="27"/>
        <v>300000</v>
      </c>
      <c r="N80" s="130">
        <f t="shared" si="27"/>
        <v>200000</v>
      </c>
      <c r="O80" s="130">
        <f t="shared" si="27"/>
        <v>100000</v>
      </c>
      <c r="P80" s="130"/>
    </row>
    <row r="81" spans="1:16" s="17" customFormat="1" ht="21.75" customHeight="1">
      <c r="A81" s="69"/>
      <c r="B81" s="37">
        <v>90095</v>
      </c>
      <c r="C81" s="53" t="s">
        <v>2</v>
      </c>
      <c r="D81" s="134">
        <f t="shared" si="21"/>
        <v>3500000</v>
      </c>
      <c r="E81" s="134">
        <v>600000</v>
      </c>
      <c r="F81" s="134">
        <v>400000</v>
      </c>
      <c r="G81" s="134">
        <v>300000</v>
      </c>
      <c r="H81" s="134">
        <v>300000</v>
      </c>
      <c r="I81" s="134">
        <v>400000</v>
      </c>
      <c r="J81" s="134">
        <v>300000</v>
      </c>
      <c r="K81" s="134">
        <v>300000</v>
      </c>
      <c r="L81" s="134">
        <v>300000</v>
      </c>
      <c r="M81" s="134">
        <v>300000</v>
      </c>
      <c r="N81" s="134">
        <v>200000</v>
      </c>
      <c r="O81" s="134">
        <v>100000</v>
      </c>
      <c r="P81" s="134"/>
    </row>
    <row r="82" spans="1:16" s="17" customFormat="1" ht="45" customHeight="1" thickBot="1">
      <c r="A82" s="70"/>
      <c r="B82" s="41"/>
      <c r="C82" s="71" t="s">
        <v>42</v>
      </c>
      <c r="D82" s="137">
        <f t="shared" si="21"/>
        <v>450000</v>
      </c>
      <c r="E82" s="138">
        <f>E83+E85</f>
        <v>26850</v>
      </c>
      <c r="F82" s="138">
        <f aca="true" t="shared" si="28" ref="F82:P82">F83+F85</f>
        <v>18150</v>
      </c>
      <c r="G82" s="138">
        <f t="shared" si="28"/>
        <v>93150</v>
      </c>
      <c r="H82" s="138">
        <f t="shared" si="28"/>
        <v>18150</v>
      </c>
      <c r="I82" s="138">
        <f t="shared" si="28"/>
        <v>18150</v>
      </c>
      <c r="J82" s="138">
        <f t="shared" si="28"/>
        <v>32650</v>
      </c>
      <c r="K82" s="138">
        <f t="shared" si="28"/>
        <v>32650</v>
      </c>
      <c r="L82" s="138">
        <f t="shared" si="28"/>
        <v>22650</v>
      </c>
      <c r="M82" s="138">
        <f t="shared" si="28"/>
        <v>23150</v>
      </c>
      <c r="N82" s="138">
        <f t="shared" si="28"/>
        <v>23150</v>
      </c>
      <c r="O82" s="138">
        <f t="shared" si="28"/>
        <v>123150</v>
      </c>
      <c r="P82" s="138">
        <f t="shared" si="28"/>
        <v>18150</v>
      </c>
    </row>
    <row r="83" spans="1:16" s="17" customFormat="1" ht="21.75" customHeight="1" thickTop="1">
      <c r="A83" s="46" t="s">
        <v>49</v>
      </c>
      <c r="B83" s="50"/>
      <c r="C83" s="43" t="s">
        <v>13</v>
      </c>
      <c r="D83" s="130">
        <f t="shared" si="21"/>
        <v>350000</v>
      </c>
      <c r="E83" s="130">
        <f>E84</f>
        <v>26850</v>
      </c>
      <c r="F83" s="130">
        <f aca="true" t="shared" si="29" ref="F83:P83">F84</f>
        <v>18150</v>
      </c>
      <c r="G83" s="130">
        <f t="shared" si="29"/>
        <v>93150</v>
      </c>
      <c r="H83" s="130">
        <f t="shared" si="29"/>
        <v>18150</v>
      </c>
      <c r="I83" s="130">
        <f t="shared" si="29"/>
        <v>18150</v>
      </c>
      <c r="J83" s="130">
        <f t="shared" si="29"/>
        <v>32650</v>
      </c>
      <c r="K83" s="130">
        <f t="shared" si="29"/>
        <v>32650</v>
      </c>
      <c r="L83" s="130">
        <f t="shared" si="29"/>
        <v>22650</v>
      </c>
      <c r="M83" s="130">
        <f t="shared" si="29"/>
        <v>23150</v>
      </c>
      <c r="N83" s="130">
        <f t="shared" si="29"/>
        <v>23150</v>
      </c>
      <c r="O83" s="130">
        <f t="shared" si="29"/>
        <v>23150</v>
      </c>
      <c r="P83" s="130">
        <f t="shared" si="29"/>
        <v>18150</v>
      </c>
    </row>
    <row r="84" spans="1:16" s="17" customFormat="1" ht="21.75" customHeight="1">
      <c r="A84" s="37"/>
      <c r="B84" s="37">
        <v>70005</v>
      </c>
      <c r="C84" s="91" t="s">
        <v>14</v>
      </c>
      <c r="D84" s="139">
        <f t="shared" si="21"/>
        <v>350000</v>
      </c>
      <c r="E84" s="136">
        <v>26850</v>
      </c>
      <c r="F84" s="136">
        <v>18150</v>
      </c>
      <c r="G84" s="136">
        <v>93150</v>
      </c>
      <c r="H84" s="136">
        <v>18150</v>
      </c>
      <c r="I84" s="136">
        <v>18150</v>
      </c>
      <c r="J84" s="136">
        <v>32650</v>
      </c>
      <c r="K84" s="136">
        <v>32650</v>
      </c>
      <c r="L84" s="136">
        <v>22650</v>
      </c>
      <c r="M84" s="136">
        <v>23150</v>
      </c>
      <c r="N84" s="136">
        <v>23150</v>
      </c>
      <c r="O84" s="136">
        <v>23150</v>
      </c>
      <c r="P84" s="136">
        <v>18150</v>
      </c>
    </row>
    <row r="85" spans="1:16" s="17" customFormat="1" ht="21.75" customHeight="1">
      <c r="A85" s="50">
        <v>710</v>
      </c>
      <c r="B85" s="50"/>
      <c r="C85" s="43" t="s">
        <v>15</v>
      </c>
      <c r="D85" s="130">
        <f t="shared" si="21"/>
        <v>100000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>
        <f>O86</f>
        <v>100000</v>
      </c>
      <c r="P85" s="130"/>
    </row>
    <row r="86" spans="1:16" s="17" customFormat="1" ht="31.5" customHeight="1">
      <c r="A86" s="44"/>
      <c r="B86" s="37">
        <v>71013</v>
      </c>
      <c r="C86" s="53" t="s">
        <v>45</v>
      </c>
      <c r="D86" s="134">
        <f t="shared" si="21"/>
        <v>100000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>
        <v>100000</v>
      </c>
      <c r="P86" s="134"/>
    </row>
    <row r="87" spans="1:16" s="12" customFormat="1" ht="26.25" customHeight="1">
      <c r="A87" s="36"/>
      <c r="B87" s="72"/>
      <c r="C87" s="88" t="s">
        <v>150</v>
      </c>
      <c r="D87" s="140">
        <f aca="true" t="shared" si="30" ref="D87:D102">SUM(E87:P87)</f>
        <v>89193400</v>
      </c>
      <c r="E87" s="141">
        <f>E88</f>
        <v>3602003</v>
      </c>
      <c r="F87" s="141">
        <f aca="true" t="shared" si="31" ref="F87:P87">F88</f>
        <v>3885493</v>
      </c>
      <c r="G87" s="141">
        <f t="shared" si="31"/>
        <v>3105093</v>
      </c>
      <c r="H87" s="141">
        <f t="shared" si="31"/>
        <v>4519883</v>
      </c>
      <c r="I87" s="141">
        <f t="shared" si="31"/>
        <v>6453808</v>
      </c>
      <c r="J87" s="141">
        <f t="shared" si="31"/>
        <v>12363758</v>
      </c>
      <c r="K87" s="141">
        <f t="shared" si="31"/>
        <v>13039048</v>
      </c>
      <c r="L87" s="141">
        <f t="shared" si="31"/>
        <v>12864188</v>
      </c>
      <c r="M87" s="141">
        <f t="shared" si="31"/>
        <v>12150078</v>
      </c>
      <c r="N87" s="141">
        <f t="shared" si="31"/>
        <v>8588888</v>
      </c>
      <c r="O87" s="141">
        <f t="shared" si="31"/>
        <v>4598088</v>
      </c>
      <c r="P87" s="141">
        <f t="shared" si="31"/>
        <v>4023072</v>
      </c>
    </row>
    <row r="88" spans="1:16" s="5" customFormat="1" ht="21.75" customHeight="1" thickBot="1">
      <c r="A88" s="34"/>
      <c r="B88" s="34"/>
      <c r="C88" s="102" t="s">
        <v>6</v>
      </c>
      <c r="D88" s="125">
        <f t="shared" si="30"/>
        <v>89193400</v>
      </c>
      <c r="E88" s="125">
        <f>E89+E94+E96</f>
        <v>3602003</v>
      </c>
      <c r="F88" s="125">
        <f aca="true" t="shared" si="32" ref="F88:P88">F89+F94+F96</f>
        <v>3885493</v>
      </c>
      <c r="G88" s="125">
        <f t="shared" si="32"/>
        <v>3105093</v>
      </c>
      <c r="H88" s="125">
        <f t="shared" si="32"/>
        <v>4519883</v>
      </c>
      <c r="I88" s="125">
        <f t="shared" si="32"/>
        <v>6453808</v>
      </c>
      <c r="J88" s="125">
        <f t="shared" si="32"/>
        <v>12363758</v>
      </c>
      <c r="K88" s="125">
        <f t="shared" si="32"/>
        <v>13039048</v>
      </c>
      <c r="L88" s="125">
        <f t="shared" si="32"/>
        <v>12864188</v>
      </c>
      <c r="M88" s="125">
        <f t="shared" si="32"/>
        <v>12150078</v>
      </c>
      <c r="N88" s="125">
        <f t="shared" si="32"/>
        <v>8588888</v>
      </c>
      <c r="O88" s="125">
        <f t="shared" si="32"/>
        <v>4598088</v>
      </c>
      <c r="P88" s="125">
        <f t="shared" si="32"/>
        <v>4023072</v>
      </c>
    </row>
    <row r="89" spans="1:16" s="11" customFormat="1" ht="21" customHeight="1" thickTop="1">
      <c r="A89" s="42">
        <v>600</v>
      </c>
      <c r="B89" s="58"/>
      <c r="C89" s="59" t="s">
        <v>61</v>
      </c>
      <c r="D89" s="132">
        <f t="shared" si="30"/>
        <v>64276000</v>
      </c>
      <c r="E89" s="132">
        <f>E90+E91+E92+E93</f>
        <v>1329630</v>
      </c>
      <c r="F89" s="132">
        <f aca="true" t="shared" si="33" ref="F89:P89">F90+F91+F92+F93</f>
        <v>1357630</v>
      </c>
      <c r="G89" s="132">
        <f t="shared" si="33"/>
        <v>898470</v>
      </c>
      <c r="H89" s="132">
        <f t="shared" si="33"/>
        <v>2304370</v>
      </c>
      <c r="I89" s="132">
        <f t="shared" si="33"/>
        <v>4612150</v>
      </c>
      <c r="J89" s="132">
        <f t="shared" si="33"/>
        <v>10486060</v>
      </c>
      <c r="K89" s="132">
        <f t="shared" si="33"/>
        <v>11082630</v>
      </c>
      <c r="L89" s="132">
        <f t="shared" si="33"/>
        <v>11109340</v>
      </c>
      <c r="M89" s="132">
        <f t="shared" si="33"/>
        <v>9757720</v>
      </c>
      <c r="N89" s="132">
        <f t="shared" si="33"/>
        <v>6624630</v>
      </c>
      <c r="O89" s="132">
        <f t="shared" si="33"/>
        <v>2817920</v>
      </c>
      <c r="P89" s="132">
        <f t="shared" si="33"/>
        <v>1895450</v>
      </c>
    </row>
    <row r="90" spans="1:16" s="12" customFormat="1" ht="21" customHeight="1">
      <c r="A90" s="153"/>
      <c r="B90" s="37">
        <v>60004</v>
      </c>
      <c r="C90" s="53" t="s">
        <v>8</v>
      </c>
      <c r="D90" s="151">
        <f t="shared" si="30"/>
        <v>7450000</v>
      </c>
      <c r="E90" s="120">
        <v>1000000</v>
      </c>
      <c r="F90" s="120">
        <v>1000000</v>
      </c>
      <c r="G90" s="120">
        <v>500000</v>
      </c>
      <c r="H90" s="120">
        <v>500000</v>
      </c>
      <c r="I90" s="120">
        <v>551190</v>
      </c>
      <c r="J90" s="120">
        <v>500000</v>
      </c>
      <c r="K90" s="120">
        <v>500000</v>
      </c>
      <c r="L90" s="120">
        <v>530000</v>
      </c>
      <c r="M90" s="120">
        <v>500000</v>
      </c>
      <c r="N90" s="120">
        <v>300000</v>
      </c>
      <c r="O90" s="120">
        <v>1068810</v>
      </c>
      <c r="P90" s="120">
        <v>500000</v>
      </c>
    </row>
    <row r="91" spans="1:16" s="12" customFormat="1" ht="28.5" customHeight="1">
      <c r="A91" s="38"/>
      <c r="B91" s="41">
        <v>60015</v>
      </c>
      <c r="C91" s="51" t="s">
        <v>9</v>
      </c>
      <c r="D91" s="120">
        <f t="shared" si="30"/>
        <v>51927000</v>
      </c>
      <c r="E91" s="123">
        <v>252630</v>
      </c>
      <c r="F91" s="123">
        <v>264630</v>
      </c>
      <c r="G91" s="123">
        <v>282070</v>
      </c>
      <c r="H91" s="123">
        <v>1554970</v>
      </c>
      <c r="I91" s="123">
        <v>3711560</v>
      </c>
      <c r="J91" s="123">
        <v>9408660</v>
      </c>
      <c r="K91" s="123">
        <v>10225230</v>
      </c>
      <c r="L91" s="123">
        <v>10225440</v>
      </c>
      <c r="M91" s="123">
        <v>8033820</v>
      </c>
      <c r="N91" s="123">
        <v>5279230</v>
      </c>
      <c r="O91" s="123">
        <v>1399710</v>
      </c>
      <c r="P91" s="123">
        <v>1289050</v>
      </c>
    </row>
    <row r="92" spans="1:16" s="5" customFormat="1" ht="21" customHeight="1">
      <c r="A92" s="38"/>
      <c r="B92" s="37">
        <v>60016</v>
      </c>
      <c r="C92" s="53" t="s">
        <v>10</v>
      </c>
      <c r="D92" s="120">
        <f t="shared" si="30"/>
        <v>4179000</v>
      </c>
      <c r="E92" s="120">
        <v>66000</v>
      </c>
      <c r="F92" s="120">
        <v>72000</v>
      </c>
      <c r="G92" s="120">
        <v>92400</v>
      </c>
      <c r="H92" s="120">
        <v>214400</v>
      </c>
      <c r="I92" s="120">
        <v>314400</v>
      </c>
      <c r="J92" s="120">
        <v>516400</v>
      </c>
      <c r="K92" s="120">
        <v>321400</v>
      </c>
      <c r="L92" s="120">
        <v>318900</v>
      </c>
      <c r="M92" s="120">
        <v>938900</v>
      </c>
      <c r="N92" s="120">
        <v>916400</v>
      </c>
      <c r="O92" s="120">
        <v>315400</v>
      </c>
      <c r="P92" s="120">
        <v>92400</v>
      </c>
    </row>
    <row r="93" spans="1:16" s="5" customFormat="1" ht="21" customHeight="1">
      <c r="A93" s="41"/>
      <c r="B93" s="41">
        <v>60017</v>
      </c>
      <c r="C93" s="51" t="s">
        <v>100</v>
      </c>
      <c r="D93" s="120">
        <f t="shared" si="30"/>
        <v>720000</v>
      </c>
      <c r="E93" s="123">
        <v>11000</v>
      </c>
      <c r="F93" s="123">
        <v>21000</v>
      </c>
      <c r="G93" s="123">
        <v>24000</v>
      </c>
      <c r="H93" s="123">
        <v>35000</v>
      </c>
      <c r="I93" s="123">
        <v>35000</v>
      </c>
      <c r="J93" s="123">
        <v>61000</v>
      </c>
      <c r="K93" s="123">
        <v>36000</v>
      </c>
      <c r="L93" s="123">
        <v>35000</v>
      </c>
      <c r="M93" s="123">
        <v>285000</v>
      </c>
      <c r="N93" s="123">
        <v>129000</v>
      </c>
      <c r="O93" s="123">
        <v>34000</v>
      </c>
      <c r="P93" s="123">
        <v>14000</v>
      </c>
    </row>
    <row r="94" spans="1:16" s="5" customFormat="1" ht="21" customHeight="1">
      <c r="A94" s="50">
        <v>710</v>
      </c>
      <c r="B94" s="50"/>
      <c r="C94" s="43" t="s">
        <v>15</v>
      </c>
      <c r="D94" s="94">
        <f t="shared" si="30"/>
        <v>1578400</v>
      </c>
      <c r="E94" s="94">
        <f>E95</f>
        <v>87777</v>
      </c>
      <c r="F94" s="94">
        <f aca="true" t="shared" si="34" ref="F94:P94">F95</f>
        <v>87777</v>
      </c>
      <c r="G94" s="94">
        <f t="shared" si="34"/>
        <v>87777</v>
      </c>
      <c r="H94" s="94">
        <f t="shared" si="34"/>
        <v>87777</v>
      </c>
      <c r="I94" s="94">
        <f t="shared" si="34"/>
        <v>107777</v>
      </c>
      <c r="J94" s="94">
        <f t="shared" si="34"/>
        <v>117777</v>
      </c>
      <c r="K94" s="94">
        <f t="shared" si="34"/>
        <v>87777</v>
      </c>
      <c r="L94" s="94">
        <f t="shared" si="34"/>
        <v>87777</v>
      </c>
      <c r="M94" s="94">
        <f t="shared" si="34"/>
        <v>287777</v>
      </c>
      <c r="N94" s="94">
        <f t="shared" si="34"/>
        <v>237777</v>
      </c>
      <c r="O94" s="94">
        <f t="shared" si="34"/>
        <v>87777</v>
      </c>
      <c r="P94" s="94">
        <f t="shared" si="34"/>
        <v>212853</v>
      </c>
    </row>
    <row r="95" spans="1:16" s="5" customFormat="1" ht="21" customHeight="1">
      <c r="A95" s="41"/>
      <c r="B95" s="41">
        <v>71035</v>
      </c>
      <c r="C95" s="51" t="s">
        <v>101</v>
      </c>
      <c r="D95" s="120">
        <f t="shared" si="30"/>
        <v>1578400</v>
      </c>
      <c r="E95" s="123">
        <v>87777</v>
      </c>
      <c r="F95" s="123">
        <v>87777</v>
      </c>
      <c r="G95" s="123">
        <v>87777</v>
      </c>
      <c r="H95" s="123">
        <v>87777</v>
      </c>
      <c r="I95" s="123">
        <v>107777</v>
      </c>
      <c r="J95" s="123">
        <v>117777</v>
      </c>
      <c r="K95" s="123">
        <v>87777</v>
      </c>
      <c r="L95" s="123">
        <v>87777</v>
      </c>
      <c r="M95" s="123">
        <v>287777</v>
      </c>
      <c r="N95" s="123">
        <v>237777</v>
      </c>
      <c r="O95" s="123">
        <v>87777</v>
      </c>
      <c r="P95" s="123">
        <v>212853</v>
      </c>
    </row>
    <row r="96" spans="1:17" s="12" customFormat="1" ht="36" customHeight="1">
      <c r="A96" s="42">
        <v>900</v>
      </c>
      <c r="B96" s="42"/>
      <c r="C96" s="59" t="s">
        <v>33</v>
      </c>
      <c r="D96" s="132">
        <f t="shared" si="30"/>
        <v>23339000</v>
      </c>
      <c r="E96" s="132">
        <f>E97+E98+E99+E100+E101+E102</f>
        <v>2184596</v>
      </c>
      <c r="F96" s="132">
        <f aca="true" t="shared" si="35" ref="F96:P96">F97+F98+F99+F100+F101+F102</f>
        <v>2440086</v>
      </c>
      <c r="G96" s="132">
        <f t="shared" si="35"/>
        <v>2118846</v>
      </c>
      <c r="H96" s="132">
        <f t="shared" si="35"/>
        <v>2127736</v>
      </c>
      <c r="I96" s="132">
        <f t="shared" si="35"/>
        <v>1733881</v>
      </c>
      <c r="J96" s="132">
        <f t="shared" si="35"/>
        <v>1759921</v>
      </c>
      <c r="K96" s="132">
        <f t="shared" si="35"/>
        <v>1868641</v>
      </c>
      <c r="L96" s="132">
        <f t="shared" si="35"/>
        <v>1667071</v>
      </c>
      <c r="M96" s="132">
        <f t="shared" si="35"/>
        <v>2104581</v>
      </c>
      <c r="N96" s="132">
        <f t="shared" si="35"/>
        <v>1726481</v>
      </c>
      <c r="O96" s="132">
        <f t="shared" si="35"/>
        <v>1692391</v>
      </c>
      <c r="P96" s="132">
        <f t="shared" si="35"/>
        <v>1914769</v>
      </c>
      <c r="Q96" s="115"/>
    </row>
    <row r="97" spans="1:16" s="11" customFormat="1" ht="19.5" customHeight="1">
      <c r="A97" s="73"/>
      <c r="B97" s="37">
        <v>90001</v>
      </c>
      <c r="C97" s="53" t="s">
        <v>34</v>
      </c>
      <c r="D97" s="120">
        <f t="shared" si="30"/>
        <v>2732000</v>
      </c>
      <c r="E97" s="120">
        <v>63700</v>
      </c>
      <c r="F97" s="120">
        <v>63800</v>
      </c>
      <c r="G97" s="120">
        <v>113060</v>
      </c>
      <c r="H97" s="120">
        <v>124800</v>
      </c>
      <c r="I97" s="120">
        <v>148700</v>
      </c>
      <c r="J97" s="120">
        <v>300600</v>
      </c>
      <c r="K97" s="120">
        <v>393700</v>
      </c>
      <c r="L97" s="120">
        <v>386940</v>
      </c>
      <c r="M97" s="120">
        <v>364700</v>
      </c>
      <c r="N97" s="120">
        <v>352500</v>
      </c>
      <c r="O97" s="120">
        <v>217000</v>
      </c>
      <c r="P97" s="120">
        <v>202500</v>
      </c>
    </row>
    <row r="98" spans="1:16" s="11" customFormat="1" ht="19.5" customHeight="1">
      <c r="A98" s="74"/>
      <c r="B98" s="41">
        <v>90003</v>
      </c>
      <c r="C98" s="51" t="s">
        <v>35</v>
      </c>
      <c r="D98" s="120">
        <f t="shared" si="30"/>
        <v>8617000</v>
      </c>
      <c r="E98" s="123">
        <v>1240660</v>
      </c>
      <c r="F98" s="123">
        <v>1307750</v>
      </c>
      <c r="G98" s="123">
        <v>1122750</v>
      </c>
      <c r="H98" s="123">
        <v>1133750</v>
      </c>
      <c r="I98" s="123">
        <v>643750</v>
      </c>
      <c r="J98" s="123">
        <v>433750</v>
      </c>
      <c r="K98" s="123">
        <v>443750</v>
      </c>
      <c r="L98" s="123">
        <v>343750</v>
      </c>
      <c r="M98" s="123">
        <v>328750</v>
      </c>
      <c r="N98" s="123">
        <v>408750</v>
      </c>
      <c r="O98" s="123">
        <v>400750</v>
      </c>
      <c r="P98" s="123">
        <v>808840</v>
      </c>
    </row>
    <row r="99" spans="1:16" s="11" customFormat="1" ht="19.5" customHeight="1">
      <c r="A99" s="74"/>
      <c r="B99" s="41">
        <v>90004</v>
      </c>
      <c r="C99" s="51" t="s">
        <v>36</v>
      </c>
      <c r="D99" s="120">
        <f t="shared" si="30"/>
        <v>3640000</v>
      </c>
      <c r="E99" s="123">
        <v>132640</v>
      </c>
      <c r="F99" s="123">
        <v>182640</v>
      </c>
      <c r="G99" s="123">
        <v>91640</v>
      </c>
      <c r="H99" s="123">
        <v>133790</v>
      </c>
      <c r="I99" s="123">
        <v>247840</v>
      </c>
      <c r="J99" s="123">
        <v>446980</v>
      </c>
      <c r="K99" s="123">
        <v>517600</v>
      </c>
      <c r="L99" s="123">
        <v>427790</v>
      </c>
      <c r="M99" s="123">
        <v>860740</v>
      </c>
      <c r="N99" s="123">
        <v>212140</v>
      </c>
      <c r="O99" s="123">
        <v>226050</v>
      </c>
      <c r="P99" s="123">
        <v>160150</v>
      </c>
    </row>
    <row r="100" spans="1:16" s="11" customFormat="1" ht="19.5" customHeight="1">
      <c r="A100" s="74"/>
      <c r="B100" s="41">
        <v>90013</v>
      </c>
      <c r="C100" s="51" t="s">
        <v>37</v>
      </c>
      <c r="D100" s="120">
        <f t="shared" si="30"/>
        <v>310000</v>
      </c>
      <c r="E100" s="123">
        <v>25791</v>
      </c>
      <c r="F100" s="123">
        <v>25791</v>
      </c>
      <c r="G100" s="123">
        <v>25791</v>
      </c>
      <c r="H100" s="123">
        <v>25791</v>
      </c>
      <c r="I100" s="123">
        <v>25791</v>
      </c>
      <c r="J100" s="123">
        <v>25791</v>
      </c>
      <c r="K100" s="123">
        <v>25791</v>
      </c>
      <c r="L100" s="123">
        <v>25791</v>
      </c>
      <c r="M100" s="123">
        <v>25791</v>
      </c>
      <c r="N100" s="123">
        <v>25791</v>
      </c>
      <c r="O100" s="123">
        <v>25791</v>
      </c>
      <c r="P100" s="123">
        <v>26299</v>
      </c>
    </row>
    <row r="101" spans="1:16" s="11" customFormat="1" ht="19.5" customHeight="1">
      <c r="A101" s="74"/>
      <c r="B101" s="41">
        <v>90015</v>
      </c>
      <c r="C101" s="51" t="s">
        <v>38</v>
      </c>
      <c r="D101" s="120">
        <f t="shared" si="30"/>
        <v>7950000</v>
      </c>
      <c r="E101" s="123">
        <v>720200</v>
      </c>
      <c r="F101" s="123">
        <v>858500</v>
      </c>
      <c r="G101" s="123">
        <v>764000</v>
      </c>
      <c r="H101" s="123">
        <v>708000</v>
      </c>
      <c r="I101" s="123">
        <v>663000</v>
      </c>
      <c r="J101" s="123">
        <v>538000</v>
      </c>
      <c r="K101" s="123">
        <v>468000</v>
      </c>
      <c r="L101" s="123">
        <v>468000</v>
      </c>
      <c r="M101" s="123">
        <v>514800</v>
      </c>
      <c r="N101" s="123">
        <v>717500</v>
      </c>
      <c r="O101" s="123">
        <v>818000</v>
      </c>
      <c r="P101" s="123">
        <v>712000</v>
      </c>
    </row>
    <row r="102" spans="1:16" s="11" customFormat="1" ht="19.5" customHeight="1">
      <c r="A102" s="74"/>
      <c r="B102" s="41">
        <v>90095</v>
      </c>
      <c r="C102" s="51" t="s">
        <v>2</v>
      </c>
      <c r="D102" s="120">
        <f t="shared" si="30"/>
        <v>90000</v>
      </c>
      <c r="E102" s="123">
        <v>1605</v>
      </c>
      <c r="F102" s="123">
        <v>1605</v>
      </c>
      <c r="G102" s="123">
        <v>1605</v>
      </c>
      <c r="H102" s="123">
        <v>1605</v>
      </c>
      <c r="I102" s="123">
        <v>4800</v>
      </c>
      <c r="J102" s="123">
        <v>14800</v>
      </c>
      <c r="K102" s="123">
        <v>19800</v>
      </c>
      <c r="L102" s="123">
        <v>14800</v>
      </c>
      <c r="M102" s="123">
        <v>9800</v>
      </c>
      <c r="N102" s="123">
        <v>9800</v>
      </c>
      <c r="O102" s="123">
        <v>4800</v>
      </c>
      <c r="P102" s="123">
        <v>4980</v>
      </c>
    </row>
    <row r="103" spans="1:16" s="12" customFormat="1" ht="27.75" customHeight="1">
      <c r="A103" s="38"/>
      <c r="B103" s="38"/>
      <c r="C103" s="39" t="s">
        <v>151</v>
      </c>
      <c r="D103" s="121">
        <f aca="true" t="shared" si="36" ref="D103:D116">SUM(E103:P103)</f>
        <v>4580000</v>
      </c>
      <c r="E103" s="121">
        <f>E104</f>
        <v>381660</v>
      </c>
      <c r="F103" s="121">
        <f aca="true" t="shared" si="37" ref="F103:P103">F104</f>
        <v>381660</v>
      </c>
      <c r="G103" s="121">
        <f t="shared" si="37"/>
        <v>381660</v>
      </c>
      <c r="H103" s="121">
        <f t="shared" si="37"/>
        <v>381660</v>
      </c>
      <c r="I103" s="121">
        <f t="shared" si="37"/>
        <v>381660</v>
      </c>
      <c r="J103" s="121">
        <f t="shared" si="37"/>
        <v>381660</v>
      </c>
      <c r="K103" s="121">
        <f t="shared" si="37"/>
        <v>381660</v>
      </c>
      <c r="L103" s="121">
        <f t="shared" si="37"/>
        <v>381660</v>
      </c>
      <c r="M103" s="121">
        <f t="shared" si="37"/>
        <v>381660</v>
      </c>
      <c r="N103" s="121">
        <f t="shared" si="37"/>
        <v>381660</v>
      </c>
      <c r="O103" s="121">
        <f t="shared" si="37"/>
        <v>381660</v>
      </c>
      <c r="P103" s="121">
        <f t="shared" si="37"/>
        <v>381740</v>
      </c>
    </row>
    <row r="104" spans="1:16" s="12" customFormat="1" ht="19.5" customHeight="1" thickBot="1">
      <c r="A104" s="41"/>
      <c r="B104" s="41"/>
      <c r="C104" s="45" t="s">
        <v>6</v>
      </c>
      <c r="D104" s="122">
        <f t="shared" si="36"/>
        <v>4580000</v>
      </c>
      <c r="E104" s="122">
        <f>E105</f>
        <v>381660</v>
      </c>
      <c r="F104" s="122">
        <f aca="true" t="shared" si="38" ref="F104:P104">F105</f>
        <v>381660</v>
      </c>
      <c r="G104" s="122">
        <f t="shared" si="38"/>
        <v>381660</v>
      </c>
      <c r="H104" s="122">
        <f t="shared" si="38"/>
        <v>381660</v>
      </c>
      <c r="I104" s="122">
        <f t="shared" si="38"/>
        <v>381660</v>
      </c>
      <c r="J104" s="122">
        <f t="shared" si="38"/>
        <v>381660</v>
      </c>
      <c r="K104" s="122">
        <f t="shared" si="38"/>
        <v>381660</v>
      </c>
      <c r="L104" s="122">
        <f t="shared" si="38"/>
        <v>381660</v>
      </c>
      <c r="M104" s="122">
        <f t="shared" si="38"/>
        <v>381660</v>
      </c>
      <c r="N104" s="122">
        <f t="shared" si="38"/>
        <v>381660</v>
      </c>
      <c r="O104" s="122">
        <f t="shared" si="38"/>
        <v>381660</v>
      </c>
      <c r="P104" s="122">
        <f t="shared" si="38"/>
        <v>381740</v>
      </c>
    </row>
    <row r="105" spans="1:16" s="5" customFormat="1" ht="37.5" customHeight="1" thickTop="1">
      <c r="A105" s="50">
        <v>900</v>
      </c>
      <c r="B105" s="50"/>
      <c r="C105" s="43" t="s">
        <v>33</v>
      </c>
      <c r="D105" s="94">
        <f t="shared" si="36"/>
        <v>4580000</v>
      </c>
      <c r="E105" s="94">
        <f>E106+E107</f>
        <v>381660</v>
      </c>
      <c r="F105" s="94">
        <f aca="true" t="shared" si="39" ref="F105:P105">F106+F107</f>
        <v>381660</v>
      </c>
      <c r="G105" s="94">
        <f t="shared" si="39"/>
        <v>381660</v>
      </c>
      <c r="H105" s="94">
        <f t="shared" si="39"/>
        <v>381660</v>
      </c>
      <c r="I105" s="94">
        <f t="shared" si="39"/>
        <v>381660</v>
      </c>
      <c r="J105" s="94">
        <f t="shared" si="39"/>
        <v>381660</v>
      </c>
      <c r="K105" s="94">
        <f t="shared" si="39"/>
        <v>381660</v>
      </c>
      <c r="L105" s="94">
        <f t="shared" si="39"/>
        <v>381660</v>
      </c>
      <c r="M105" s="94">
        <f t="shared" si="39"/>
        <v>381660</v>
      </c>
      <c r="N105" s="94">
        <f t="shared" si="39"/>
        <v>381660</v>
      </c>
      <c r="O105" s="94">
        <f t="shared" si="39"/>
        <v>381660</v>
      </c>
      <c r="P105" s="94">
        <f t="shared" si="39"/>
        <v>381740</v>
      </c>
    </row>
    <row r="106" spans="1:16" s="12" customFormat="1" ht="20.25" customHeight="1">
      <c r="A106" s="44"/>
      <c r="B106" s="37">
        <v>90001</v>
      </c>
      <c r="C106" s="53" t="s">
        <v>34</v>
      </c>
      <c r="D106" s="120">
        <f t="shared" si="36"/>
        <v>160000</v>
      </c>
      <c r="E106" s="120">
        <v>13330</v>
      </c>
      <c r="F106" s="120">
        <v>13330</v>
      </c>
      <c r="G106" s="120">
        <v>13330</v>
      </c>
      <c r="H106" s="120">
        <v>13330</v>
      </c>
      <c r="I106" s="120">
        <v>13330</v>
      </c>
      <c r="J106" s="120">
        <v>13330</v>
      </c>
      <c r="K106" s="120">
        <v>13330</v>
      </c>
      <c r="L106" s="120">
        <v>13330</v>
      </c>
      <c r="M106" s="120">
        <v>13330</v>
      </c>
      <c r="N106" s="120">
        <v>13330</v>
      </c>
      <c r="O106" s="120">
        <v>13330</v>
      </c>
      <c r="P106" s="120">
        <v>13370</v>
      </c>
    </row>
    <row r="107" spans="1:16" s="12" customFormat="1" ht="20.25" customHeight="1">
      <c r="A107" s="38"/>
      <c r="B107" s="37">
        <v>90002</v>
      </c>
      <c r="C107" s="53" t="s">
        <v>118</v>
      </c>
      <c r="D107" s="120">
        <f t="shared" si="36"/>
        <v>4420000</v>
      </c>
      <c r="E107" s="120">
        <v>368330</v>
      </c>
      <c r="F107" s="120">
        <v>368330</v>
      </c>
      <c r="G107" s="120">
        <v>368330</v>
      </c>
      <c r="H107" s="120">
        <v>368330</v>
      </c>
      <c r="I107" s="120">
        <v>368330</v>
      </c>
      <c r="J107" s="120">
        <v>368330</v>
      </c>
      <c r="K107" s="120">
        <v>368330</v>
      </c>
      <c r="L107" s="120">
        <v>368330</v>
      </c>
      <c r="M107" s="120">
        <v>368330</v>
      </c>
      <c r="N107" s="120">
        <v>368330</v>
      </c>
      <c r="O107" s="120">
        <v>368330</v>
      </c>
      <c r="P107" s="120">
        <v>368370</v>
      </c>
    </row>
    <row r="108" spans="1:16" s="12" customFormat="1" ht="26.25" customHeight="1">
      <c r="A108" s="38"/>
      <c r="B108" s="38"/>
      <c r="C108" s="39" t="s">
        <v>152</v>
      </c>
      <c r="D108" s="121">
        <f t="shared" si="36"/>
        <v>81370445</v>
      </c>
      <c r="E108" s="121">
        <f>E109+E141+E144</f>
        <v>5871140</v>
      </c>
      <c r="F108" s="121">
        <f aca="true" t="shared" si="40" ref="F108:P108">F109+F141+F144</f>
        <v>8731795</v>
      </c>
      <c r="G108" s="121">
        <f t="shared" si="40"/>
        <v>5889775</v>
      </c>
      <c r="H108" s="121">
        <f t="shared" si="40"/>
        <v>6576065</v>
      </c>
      <c r="I108" s="121">
        <f t="shared" si="40"/>
        <v>5419765</v>
      </c>
      <c r="J108" s="121">
        <f t="shared" si="40"/>
        <v>5587765</v>
      </c>
      <c r="K108" s="121">
        <f t="shared" si="40"/>
        <v>6889735</v>
      </c>
      <c r="L108" s="121">
        <f t="shared" si="40"/>
        <v>7401685</v>
      </c>
      <c r="M108" s="121">
        <f t="shared" si="40"/>
        <v>6730090</v>
      </c>
      <c r="N108" s="121">
        <f t="shared" si="40"/>
        <v>7977885</v>
      </c>
      <c r="O108" s="121">
        <f t="shared" si="40"/>
        <v>7385045</v>
      </c>
      <c r="P108" s="121">
        <f t="shared" si="40"/>
        <v>6909700</v>
      </c>
    </row>
    <row r="109" spans="1:16" s="5" customFormat="1" ht="19.5" customHeight="1" thickBot="1">
      <c r="A109" s="41"/>
      <c r="B109" s="41"/>
      <c r="C109" s="45" t="s">
        <v>6</v>
      </c>
      <c r="D109" s="122">
        <f t="shared" si="36"/>
        <v>78956080</v>
      </c>
      <c r="E109" s="122">
        <f>E110+E112+E116+E123+E126+E129+E133+E139</f>
        <v>5489775</v>
      </c>
      <c r="F109" s="122">
        <f aca="true" t="shared" si="41" ref="F109:P109">F110+F112+F116+F123+F126+F129+F133+F139</f>
        <v>8214795</v>
      </c>
      <c r="G109" s="122">
        <f t="shared" si="41"/>
        <v>5510775</v>
      </c>
      <c r="H109" s="122">
        <f t="shared" si="41"/>
        <v>6197065</v>
      </c>
      <c r="I109" s="122">
        <f t="shared" si="41"/>
        <v>5040765</v>
      </c>
      <c r="J109" s="122">
        <f t="shared" si="41"/>
        <v>5208765</v>
      </c>
      <c r="K109" s="122">
        <f t="shared" si="41"/>
        <v>6889735</v>
      </c>
      <c r="L109" s="122">
        <f t="shared" si="41"/>
        <v>7401685</v>
      </c>
      <c r="M109" s="122">
        <f t="shared" si="41"/>
        <v>6730090</v>
      </c>
      <c r="N109" s="122">
        <f t="shared" si="41"/>
        <v>7977885</v>
      </c>
      <c r="O109" s="122">
        <f t="shared" si="41"/>
        <v>7385045</v>
      </c>
      <c r="P109" s="122">
        <f t="shared" si="41"/>
        <v>6909700</v>
      </c>
    </row>
    <row r="110" spans="1:16" s="5" customFormat="1" ht="19.5" customHeight="1" thickTop="1">
      <c r="A110" s="50">
        <v>700</v>
      </c>
      <c r="B110" s="50"/>
      <c r="C110" s="43" t="s">
        <v>13</v>
      </c>
      <c r="D110" s="94">
        <f t="shared" si="36"/>
        <v>4800</v>
      </c>
      <c r="E110" s="94">
        <f>E111</f>
        <v>400</v>
      </c>
      <c r="F110" s="94">
        <f aca="true" t="shared" si="42" ref="F110:P110">F111</f>
        <v>400</v>
      </c>
      <c r="G110" s="94">
        <f t="shared" si="42"/>
        <v>400</v>
      </c>
      <c r="H110" s="94">
        <f t="shared" si="42"/>
        <v>400</v>
      </c>
      <c r="I110" s="94">
        <f t="shared" si="42"/>
        <v>400</v>
      </c>
      <c r="J110" s="94">
        <f t="shared" si="42"/>
        <v>400</v>
      </c>
      <c r="K110" s="94">
        <f t="shared" si="42"/>
        <v>400</v>
      </c>
      <c r="L110" s="94">
        <f t="shared" si="42"/>
        <v>400</v>
      </c>
      <c r="M110" s="94">
        <f t="shared" si="42"/>
        <v>400</v>
      </c>
      <c r="N110" s="94">
        <f t="shared" si="42"/>
        <v>400</v>
      </c>
      <c r="O110" s="94">
        <f t="shared" si="42"/>
        <v>400</v>
      </c>
      <c r="P110" s="94">
        <f t="shared" si="42"/>
        <v>400</v>
      </c>
    </row>
    <row r="111" spans="1:16" s="5" customFormat="1" ht="19.5" customHeight="1">
      <c r="A111" s="38"/>
      <c r="B111" s="37">
        <v>70005</v>
      </c>
      <c r="C111" s="53" t="s">
        <v>14</v>
      </c>
      <c r="D111" s="142">
        <f t="shared" si="36"/>
        <v>4800</v>
      </c>
      <c r="E111" s="120">
        <v>400</v>
      </c>
      <c r="F111" s="120">
        <v>400</v>
      </c>
      <c r="G111" s="120">
        <v>400</v>
      </c>
      <c r="H111" s="120">
        <v>400</v>
      </c>
      <c r="I111" s="120">
        <v>400</v>
      </c>
      <c r="J111" s="120">
        <v>400</v>
      </c>
      <c r="K111" s="120">
        <v>400</v>
      </c>
      <c r="L111" s="120">
        <v>400</v>
      </c>
      <c r="M111" s="120">
        <v>400</v>
      </c>
      <c r="N111" s="120">
        <v>400</v>
      </c>
      <c r="O111" s="120">
        <v>400</v>
      </c>
      <c r="P111" s="120">
        <v>400</v>
      </c>
    </row>
    <row r="112" spans="1:16" s="5" customFormat="1" ht="19.5" customHeight="1">
      <c r="A112" s="42">
        <v>750</v>
      </c>
      <c r="B112" s="50"/>
      <c r="C112" s="43" t="s">
        <v>18</v>
      </c>
      <c r="D112" s="94">
        <f t="shared" si="36"/>
        <v>59969000</v>
      </c>
      <c r="E112" s="94">
        <f>E113+E114</f>
        <v>4786175</v>
      </c>
      <c r="F112" s="94">
        <f aca="true" t="shared" si="43" ref="F112:P112">F113+F114</f>
        <v>7186195</v>
      </c>
      <c r="G112" s="94">
        <f t="shared" si="43"/>
        <v>4788875</v>
      </c>
      <c r="H112" s="94">
        <f t="shared" si="43"/>
        <v>4786165</v>
      </c>
      <c r="I112" s="94">
        <f t="shared" si="43"/>
        <v>4827165</v>
      </c>
      <c r="J112" s="94">
        <f t="shared" si="43"/>
        <v>4865165</v>
      </c>
      <c r="K112" s="94">
        <f t="shared" si="43"/>
        <v>4786135</v>
      </c>
      <c r="L112" s="94">
        <f t="shared" si="43"/>
        <v>4786135</v>
      </c>
      <c r="M112" s="94">
        <f t="shared" si="43"/>
        <v>4790990</v>
      </c>
      <c r="N112" s="94">
        <f t="shared" si="43"/>
        <v>4788290</v>
      </c>
      <c r="O112" s="94">
        <f t="shared" si="43"/>
        <v>4788840</v>
      </c>
      <c r="P112" s="94">
        <f t="shared" si="43"/>
        <v>4788870</v>
      </c>
    </row>
    <row r="113" spans="1:16" s="5" customFormat="1" ht="19.5" customHeight="1">
      <c r="A113" s="153"/>
      <c r="B113" s="37">
        <v>75022</v>
      </c>
      <c r="C113" s="53" t="s">
        <v>19</v>
      </c>
      <c r="D113" s="142">
        <f t="shared" si="36"/>
        <v>517000</v>
      </c>
      <c r="E113" s="120">
        <v>31875</v>
      </c>
      <c r="F113" s="120">
        <v>31895</v>
      </c>
      <c r="G113" s="120">
        <v>34535</v>
      </c>
      <c r="H113" s="120">
        <v>31825</v>
      </c>
      <c r="I113" s="120">
        <v>72825</v>
      </c>
      <c r="J113" s="120">
        <v>110825</v>
      </c>
      <c r="K113" s="120">
        <v>31795</v>
      </c>
      <c r="L113" s="120">
        <v>31795</v>
      </c>
      <c r="M113" s="120">
        <v>36650</v>
      </c>
      <c r="N113" s="120">
        <v>33950</v>
      </c>
      <c r="O113" s="120">
        <v>34500</v>
      </c>
      <c r="P113" s="120">
        <v>34530</v>
      </c>
    </row>
    <row r="114" spans="1:16" s="5" customFormat="1" ht="19.5" customHeight="1">
      <c r="A114" s="156"/>
      <c r="B114" s="41">
        <v>75023</v>
      </c>
      <c r="C114" s="51" t="s">
        <v>58</v>
      </c>
      <c r="D114" s="150">
        <f t="shared" si="36"/>
        <v>59452000</v>
      </c>
      <c r="E114" s="123">
        <v>4754300</v>
      </c>
      <c r="F114" s="123">
        <v>7154300</v>
      </c>
      <c r="G114" s="123">
        <v>4754340</v>
      </c>
      <c r="H114" s="123">
        <v>4754340</v>
      </c>
      <c r="I114" s="123">
        <v>4754340</v>
      </c>
      <c r="J114" s="123">
        <v>4754340</v>
      </c>
      <c r="K114" s="123">
        <v>4754340</v>
      </c>
      <c r="L114" s="123">
        <v>4754340</v>
      </c>
      <c r="M114" s="123">
        <v>4754340</v>
      </c>
      <c r="N114" s="123">
        <v>4754340</v>
      </c>
      <c r="O114" s="123">
        <v>4754340</v>
      </c>
      <c r="P114" s="123">
        <v>4754340</v>
      </c>
    </row>
    <row r="115" ht="19.5" customHeight="1"/>
    <row r="116" spans="1:16" s="5" customFormat="1" ht="19.5" customHeight="1">
      <c r="A116" s="42">
        <v>801</v>
      </c>
      <c r="B116" s="50"/>
      <c r="C116" s="43" t="s">
        <v>23</v>
      </c>
      <c r="D116" s="94">
        <f t="shared" si="36"/>
        <v>14353535</v>
      </c>
      <c r="E116" s="94">
        <f>E117+E118+E119+E120+E121+E122</f>
        <v>400000</v>
      </c>
      <c r="F116" s="94">
        <f aca="true" t="shared" si="44" ref="F116:P116">F117+F118+F119+F120+F121+F122</f>
        <v>620000</v>
      </c>
      <c r="G116" s="94">
        <f t="shared" si="44"/>
        <v>150000</v>
      </c>
      <c r="H116" s="94">
        <f t="shared" si="44"/>
        <v>907300</v>
      </c>
      <c r="I116" s="94">
        <f t="shared" si="44"/>
        <v>200000</v>
      </c>
      <c r="J116" s="94">
        <f t="shared" si="44"/>
        <v>190000</v>
      </c>
      <c r="K116" s="94">
        <f t="shared" si="44"/>
        <v>1400000</v>
      </c>
      <c r="L116" s="94">
        <f t="shared" si="44"/>
        <v>2002200</v>
      </c>
      <c r="M116" s="94">
        <f t="shared" si="44"/>
        <v>1585500</v>
      </c>
      <c r="N116" s="94">
        <f t="shared" si="44"/>
        <v>2500000</v>
      </c>
      <c r="O116" s="94">
        <f t="shared" si="44"/>
        <v>2382305</v>
      </c>
      <c r="P116" s="94">
        <f t="shared" si="44"/>
        <v>2016230</v>
      </c>
    </row>
    <row r="117" spans="1:16" s="5" customFormat="1" ht="19.5" customHeight="1">
      <c r="A117" s="153"/>
      <c r="B117" s="67">
        <v>80101</v>
      </c>
      <c r="C117" s="51" t="s">
        <v>24</v>
      </c>
      <c r="D117" s="150">
        <f aca="true" t="shared" si="45" ref="D117:D122">SUM(E117:P117)</f>
        <v>5127130</v>
      </c>
      <c r="E117" s="123">
        <v>400000</v>
      </c>
      <c r="F117" s="123">
        <v>30000</v>
      </c>
      <c r="G117" s="123"/>
      <c r="H117" s="123">
        <v>373000</v>
      </c>
      <c r="I117" s="123"/>
      <c r="J117" s="123">
        <v>80000</v>
      </c>
      <c r="K117" s="123">
        <v>700000</v>
      </c>
      <c r="L117" s="123">
        <v>800000</v>
      </c>
      <c r="M117" s="123">
        <v>170000</v>
      </c>
      <c r="N117" s="123">
        <v>1000000</v>
      </c>
      <c r="O117" s="123">
        <v>1000000</v>
      </c>
      <c r="P117" s="123">
        <v>574130</v>
      </c>
    </row>
    <row r="118" spans="1:16" s="5" customFormat="1" ht="19.5" customHeight="1">
      <c r="A118" s="153"/>
      <c r="B118" s="67">
        <v>80104</v>
      </c>
      <c r="C118" s="51" t="s">
        <v>119</v>
      </c>
      <c r="D118" s="150">
        <f t="shared" si="45"/>
        <v>1107605</v>
      </c>
      <c r="E118" s="123"/>
      <c r="F118" s="123"/>
      <c r="G118" s="123">
        <v>120000</v>
      </c>
      <c r="H118" s="123">
        <v>5300</v>
      </c>
      <c r="I118" s="123">
        <v>100000</v>
      </c>
      <c r="J118" s="123"/>
      <c r="K118" s="123">
        <v>500000</v>
      </c>
      <c r="L118" s="123"/>
      <c r="M118" s="123"/>
      <c r="N118" s="123"/>
      <c r="O118" s="123">
        <v>382305</v>
      </c>
      <c r="P118" s="123"/>
    </row>
    <row r="119" spans="1:16" s="5" customFormat="1" ht="19.5" customHeight="1">
      <c r="A119" s="38"/>
      <c r="B119" s="67">
        <v>80110</v>
      </c>
      <c r="C119" s="51" t="s">
        <v>25</v>
      </c>
      <c r="D119" s="150">
        <f t="shared" si="45"/>
        <v>1285500</v>
      </c>
      <c r="E119" s="123"/>
      <c r="F119" s="123">
        <v>20000</v>
      </c>
      <c r="G119" s="123"/>
      <c r="H119" s="123">
        <v>50000</v>
      </c>
      <c r="I119" s="123">
        <v>50000</v>
      </c>
      <c r="J119" s="123">
        <v>60000</v>
      </c>
      <c r="K119" s="123">
        <v>50000</v>
      </c>
      <c r="L119" s="123">
        <v>52200</v>
      </c>
      <c r="M119" s="123">
        <v>415500</v>
      </c>
      <c r="N119" s="123"/>
      <c r="O119" s="123"/>
      <c r="P119" s="123">
        <v>587800</v>
      </c>
    </row>
    <row r="120" spans="1:16" s="5" customFormat="1" ht="19.5" customHeight="1">
      <c r="A120" s="38"/>
      <c r="B120" s="67">
        <v>80120</v>
      </c>
      <c r="C120" s="51" t="s">
        <v>80</v>
      </c>
      <c r="D120" s="150">
        <f t="shared" si="45"/>
        <v>1128000</v>
      </c>
      <c r="E120" s="123"/>
      <c r="F120" s="123">
        <v>461000</v>
      </c>
      <c r="G120" s="123">
        <v>30000</v>
      </c>
      <c r="H120" s="123">
        <v>437000</v>
      </c>
      <c r="I120" s="123">
        <v>50000</v>
      </c>
      <c r="J120" s="123">
        <v>50000</v>
      </c>
      <c r="K120" s="123">
        <v>50000</v>
      </c>
      <c r="L120" s="123">
        <v>50000</v>
      </c>
      <c r="M120" s="123"/>
      <c r="N120" s="123"/>
      <c r="O120" s="123"/>
      <c r="P120" s="123"/>
    </row>
    <row r="121" spans="1:16" s="5" customFormat="1" ht="19.5" customHeight="1">
      <c r="A121" s="38"/>
      <c r="B121" s="67">
        <v>80130</v>
      </c>
      <c r="C121" s="51" t="s">
        <v>103</v>
      </c>
      <c r="D121" s="150">
        <f t="shared" si="45"/>
        <v>5425300</v>
      </c>
      <c r="E121" s="123"/>
      <c r="F121" s="123">
        <v>29000</v>
      </c>
      <c r="G121" s="123"/>
      <c r="H121" s="123">
        <v>42000</v>
      </c>
      <c r="I121" s="123"/>
      <c r="J121" s="123"/>
      <c r="K121" s="123"/>
      <c r="L121" s="123">
        <v>1000000</v>
      </c>
      <c r="M121" s="123">
        <v>1000000</v>
      </c>
      <c r="N121" s="123">
        <v>1500000</v>
      </c>
      <c r="O121" s="123">
        <v>1000000</v>
      </c>
      <c r="P121" s="123">
        <v>854300</v>
      </c>
    </row>
    <row r="122" spans="1:16" s="5" customFormat="1" ht="19.5" customHeight="1">
      <c r="A122" s="41"/>
      <c r="B122" s="67">
        <v>80195</v>
      </c>
      <c r="C122" s="51" t="s">
        <v>2</v>
      </c>
      <c r="D122" s="150">
        <f t="shared" si="45"/>
        <v>280000</v>
      </c>
      <c r="E122" s="123"/>
      <c r="F122" s="123">
        <v>80000</v>
      </c>
      <c r="G122" s="123"/>
      <c r="H122" s="123"/>
      <c r="I122" s="123"/>
      <c r="J122" s="123"/>
      <c r="K122" s="123">
        <v>100000</v>
      </c>
      <c r="L122" s="123">
        <v>100000</v>
      </c>
      <c r="M122" s="123"/>
      <c r="N122" s="123"/>
      <c r="O122" s="123"/>
      <c r="P122" s="123"/>
    </row>
    <row r="123" spans="1:16" s="5" customFormat="1" ht="19.5" customHeight="1">
      <c r="A123" s="50">
        <v>851</v>
      </c>
      <c r="B123" s="42"/>
      <c r="C123" s="59" t="s">
        <v>26</v>
      </c>
      <c r="D123" s="132">
        <f aca="true" t="shared" si="46" ref="D123:D146">SUM(E123:P123)</f>
        <v>840000</v>
      </c>
      <c r="E123" s="132">
        <f>E124+E125</f>
        <v>1600</v>
      </c>
      <c r="F123" s="132">
        <f aca="true" t="shared" si="47" ref="F123:P123">F124+F125</f>
        <v>101600</v>
      </c>
      <c r="G123" s="132">
        <f t="shared" si="47"/>
        <v>121600</v>
      </c>
      <c r="H123" s="132">
        <f t="shared" si="47"/>
        <v>1600</v>
      </c>
      <c r="I123" s="132">
        <f t="shared" si="47"/>
        <v>1600</v>
      </c>
      <c r="J123" s="132">
        <f t="shared" si="47"/>
        <v>1600</v>
      </c>
      <c r="K123" s="132">
        <f t="shared" si="47"/>
        <v>201600</v>
      </c>
      <c r="L123" s="132">
        <f t="shared" si="47"/>
        <v>201600</v>
      </c>
      <c r="M123" s="132">
        <f t="shared" si="47"/>
        <v>201600</v>
      </c>
      <c r="N123" s="132">
        <f t="shared" si="47"/>
        <v>1700</v>
      </c>
      <c r="O123" s="132">
        <f t="shared" si="47"/>
        <v>1700</v>
      </c>
      <c r="P123" s="132">
        <f t="shared" si="47"/>
        <v>2200</v>
      </c>
    </row>
    <row r="124" spans="1:16" s="5" customFormat="1" ht="19.5" customHeight="1">
      <c r="A124" s="38"/>
      <c r="B124" s="67">
        <v>85121</v>
      </c>
      <c r="C124" s="51" t="s">
        <v>74</v>
      </c>
      <c r="D124" s="120">
        <f t="shared" si="46"/>
        <v>120000</v>
      </c>
      <c r="E124" s="123"/>
      <c r="F124" s="123"/>
      <c r="G124" s="123">
        <v>120000</v>
      </c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1:16" s="5" customFormat="1" ht="19.5" customHeight="1">
      <c r="A125" s="156"/>
      <c r="B125" s="67">
        <v>85154</v>
      </c>
      <c r="C125" s="51" t="s">
        <v>92</v>
      </c>
      <c r="D125" s="151">
        <f t="shared" si="46"/>
        <v>720000</v>
      </c>
      <c r="E125" s="123">
        <v>1600</v>
      </c>
      <c r="F125" s="123">
        <v>101600</v>
      </c>
      <c r="G125" s="123">
        <v>1600</v>
      </c>
      <c r="H125" s="123">
        <v>1600</v>
      </c>
      <c r="I125" s="123">
        <v>1600</v>
      </c>
      <c r="J125" s="123">
        <v>1600</v>
      </c>
      <c r="K125" s="123">
        <v>201600</v>
      </c>
      <c r="L125" s="123">
        <v>201600</v>
      </c>
      <c r="M125" s="123">
        <v>201600</v>
      </c>
      <c r="N125" s="123">
        <v>1700</v>
      </c>
      <c r="O125" s="123">
        <v>1700</v>
      </c>
      <c r="P125" s="123">
        <v>2200</v>
      </c>
    </row>
    <row r="126" spans="1:16" s="5" customFormat="1" ht="19.5" customHeight="1">
      <c r="A126" s="50">
        <v>852</v>
      </c>
      <c r="B126" s="50"/>
      <c r="C126" s="43" t="s">
        <v>122</v>
      </c>
      <c r="D126" s="94">
        <f t="shared" si="46"/>
        <v>2433995</v>
      </c>
      <c r="E126" s="94">
        <f>E127+E128</f>
        <v>300000</v>
      </c>
      <c r="F126" s="94">
        <f aca="true" t="shared" si="48" ref="F126:O126">F127+F128</f>
        <v>200000</v>
      </c>
      <c r="G126" s="94">
        <f t="shared" si="48"/>
        <v>328300</v>
      </c>
      <c r="H126" s="94">
        <f t="shared" si="48"/>
        <v>500000</v>
      </c>
      <c r="I126" s="94"/>
      <c r="J126" s="94"/>
      <c r="K126" s="94">
        <f t="shared" si="48"/>
        <v>500000</v>
      </c>
      <c r="L126" s="94"/>
      <c r="M126" s="94"/>
      <c r="N126" s="94">
        <f t="shared" si="48"/>
        <v>505695</v>
      </c>
      <c r="O126" s="94">
        <f t="shared" si="48"/>
        <v>100000</v>
      </c>
      <c r="P126" s="94"/>
    </row>
    <row r="127" spans="1:16" s="5" customFormat="1" ht="19.5" customHeight="1">
      <c r="A127" s="38"/>
      <c r="B127" s="67">
        <v>85201</v>
      </c>
      <c r="C127" s="51" t="s">
        <v>95</v>
      </c>
      <c r="D127" s="123">
        <f t="shared" si="46"/>
        <v>140000</v>
      </c>
      <c r="E127" s="123"/>
      <c r="F127" s="123"/>
      <c r="G127" s="123">
        <v>140000</v>
      </c>
      <c r="H127" s="123"/>
      <c r="I127" s="123"/>
      <c r="J127" s="123"/>
      <c r="K127" s="123"/>
      <c r="L127" s="123"/>
      <c r="M127" s="123"/>
      <c r="N127" s="123"/>
      <c r="O127" s="123"/>
      <c r="P127" s="123"/>
    </row>
    <row r="128" spans="1:16" s="5" customFormat="1" ht="19.5" customHeight="1">
      <c r="A128" s="41"/>
      <c r="B128" s="67">
        <v>85202</v>
      </c>
      <c r="C128" s="51" t="s">
        <v>27</v>
      </c>
      <c r="D128" s="120">
        <f t="shared" si="46"/>
        <v>2293995</v>
      </c>
      <c r="E128" s="123">
        <v>300000</v>
      </c>
      <c r="F128" s="123">
        <v>200000</v>
      </c>
      <c r="G128" s="123">
        <v>188300</v>
      </c>
      <c r="H128" s="123">
        <v>500000</v>
      </c>
      <c r="I128" s="123"/>
      <c r="J128" s="123"/>
      <c r="K128" s="123">
        <v>500000</v>
      </c>
      <c r="L128" s="123"/>
      <c r="M128" s="123"/>
      <c r="N128" s="123">
        <v>505695</v>
      </c>
      <c r="O128" s="123">
        <v>100000</v>
      </c>
      <c r="P128" s="123"/>
    </row>
    <row r="129" spans="1:16" s="5" customFormat="1" ht="34.5" customHeight="1">
      <c r="A129" s="50">
        <v>853</v>
      </c>
      <c r="B129" s="50"/>
      <c r="C129" s="43" t="s">
        <v>127</v>
      </c>
      <c r="D129" s="94">
        <f t="shared" si="46"/>
        <v>679750</v>
      </c>
      <c r="E129" s="94">
        <f>E130+E131+E132</f>
        <v>1600</v>
      </c>
      <c r="F129" s="94">
        <f aca="true" t="shared" si="49" ref="F129:P129">F130+F131+F132</f>
        <v>51600</v>
      </c>
      <c r="G129" s="94">
        <f t="shared" si="49"/>
        <v>101600</v>
      </c>
      <c r="H129" s="94">
        <f t="shared" si="49"/>
        <v>1600</v>
      </c>
      <c r="I129" s="94">
        <f t="shared" si="49"/>
        <v>1600</v>
      </c>
      <c r="J129" s="94">
        <f t="shared" si="49"/>
        <v>101600</v>
      </c>
      <c r="K129" s="94">
        <f t="shared" si="49"/>
        <v>1600</v>
      </c>
      <c r="L129" s="94">
        <f t="shared" si="49"/>
        <v>311350</v>
      </c>
      <c r="M129" s="94">
        <f t="shared" si="49"/>
        <v>1600</v>
      </c>
      <c r="N129" s="94">
        <f t="shared" si="49"/>
        <v>101800</v>
      </c>
      <c r="O129" s="94">
        <f t="shared" si="49"/>
        <v>1800</v>
      </c>
      <c r="P129" s="94">
        <f t="shared" si="49"/>
        <v>2000</v>
      </c>
    </row>
    <row r="130" spans="1:16" s="5" customFormat="1" ht="19.5" customHeight="1">
      <c r="A130" s="44"/>
      <c r="B130" s="62">
        <v>85305</v>
      </c>
      <c r="C130" s="53" t="s">
        <v>29</v>
      </c>
      <c r="D130" s="120">
        <f t="shared" si="46"/>
        <v>300000</v>
      </c>
      <c r="E130" s="120"/>
      <c r="F130" s="120">
        <v>50000</v>
      </c>
      <c r="G130" s="120"/>
      <c r="H130" s="120"/>
      <c r="I130" s="120"/>
      <c r="J130" s="120"/>
      <c r="K130" s="120"/>
      <c r="L130" s="120">
        <v>150000</v>
      </c>
      <c r="M130" s="120"/>
      <c r="N130" s="120">
        <v>100000</v>
      </c>
      <c r="O130" s="120"/>
      <c r="P130" s="120"/>
    </row>
    <row r="131" spans="1:16" s="5" customFormat="1" ht="19.5" customHeight="1">
      <c r="A131" s="38"/>
      <c r="B131" s="67">
        <v>85333</v>
      </c>
      <c r="C131" s="51" t="s">
        <v>131</v>
      </c>
      <c r="D131" s="120">
        <f t="shared" si="46"/>
        <v>359750</v>
      </c>
      <c r="E131" s="123"/>
      <c r="F131" s="123"/>
      <c r="G131" s="123">
        <v>100000</v>
      </c>
      <c r="H131" s="123"/>
      <c r="I131" s="123"/>
      <c r="J131" s="123">
        <v>100000</v>
      </c>
      <c r="K131" s="123"/>
      <c r="L131" s="123">
        <v>159750</v>
      </c>
      <c r="M131" s="123"/>
      <c r="N131" s="123"/>
      <c r="O131" s="123"/>
      <c r="P131" s="123"/>
    </row>
    <row r="132" spans="1:16" s="5" customFormat="1" ht="22.5" customHeight="1">
      <c r="A132" s="41"/>
      <c r="B132" s="67">
        <v>85334</v>
      </c>
      <c r="C132" s="51" t="s">
        <v>109</v>
      </c>
      <c r="D132" s="120">
        <f t="shared" si="46"/>
        <v>20000</v>
      </c>
      <c r="E132" s="123">
        <v>1600</v>
      </c>
      <c r="F132" s="123">
        <v>1600</v>
      </c>
      <c r="G132" s="123">
        <v>1600</v>
      </c>
      <c r="H132" s="123">
        <v>1600</v>
      </c>
      <c r="I132" s="123">
        <v>1600</v>
      </c>
      <c r="J132" s="123">
        <v>1600</v>
      </c>
      <c r="K132" s="123">
        <v>1600</v>
      </c>
      <c r="L132" s="123">
        <v>1600</v>
      </c>
      <c r="M132" s="123">
        <v>1600</v>
      </c>
      <c r="N132" s="123">
        <v>1800</v>
      </c>
      <c r="O132" s="123">
        <v>1800</v>
      </c>
      <c r="P132" s="123">
        <v>2000</v>
      </c>
    </row>
    <row r="133" spans="1:16" s="5" customFormat="1" ht="19.5" customHeight="1">
      <c r="A133" s="50">
        <v>854</v>
      </c>
      <c r="B133" s="50"/>
      <c r="C133" s="43" t="s">
        <v>32</v>
      </c>
      <c r="D133" s="94">
        <f t="shared" si="46"/>
        <v>525000</v>
      </c>
      <c r="E133" s="94"/>
      <c r="F133" s="94">
        <f aca="true" t="shared" si="50" ref="F133:P133">F134+F135+F136+F137+F138</f>
        <v>55000</v>
      </c>
      <c r="G133" s="94">
        <f t="shared" si="50"/>
        <v>20000</v>
      </c>
      <c r="H133" s="94"/>
      <c r="I133" s="94">
        <f t="shared" si="50"/>
        <v>10000</v>
      </c>
      <c r="J133" s="94">
        <f t="shared" si="50"/>
        <v>50000</v>
      </c>
      <c r="K133" s="94"/>
      <c r="L133" s="94">
        <f t="shared" si="50"/>
        <v>100000</v>
      </c>
      <c r="M133" s="94"/>
      <c r="N133" s="94">
        <f t="shared" si="50"/>
        <v>80000</v>
      </c>
      <c r="O133" s="94">
        <f t="shared" si="50"/>
        <v>110000</v>
      </c>
      <c r="P133" s="94">
        <f t="shared" si="50"/>
        <v>100000</v>
      </c>
    </row>
    <row r="134" spans="1:16" s="5" customFormat="1" ht="19.5" customHeight="1">
      <c r="A134" s="38"/>
      <c r="B134" s="67">
        <v>85403</v>
      </c>
      <c r="C134" s="51" t="s">
        <v>132</v>
      </c>
      <c r="D134" s="120">
        <f>SUM(E134:P134)</f>
        <v>250000</v>
      </c>
      <c r="E134" s="123"/>
      <c r="F134" s="123"/>
      <c r="G134" s="123">
        <v>20000</v>
      </c>
      <c r="H134" s="123"/>
      <c r="I134" s="123"/>
      <c r="J134" s="123">
        <v>20000</v>
      </c>
      <c r="K134" s="123"/>
      <c r="L134" s="123"/>
      <c r="M134" s="123"/>
      <c r="N134" s="123"/>
      <c r="O134" s="123">
        <v>110000</v>
      </c>
      <c r="P134" s="123">
        <v>100000</v>
      </c>
    </row>
    <row r="135" spans="1:16" s="5" customFormat="1" ht="19.5" customHeight="1">
      <c r="A135" s="38"/>
      <c r="B135" s="67">
        <v>85407</v>
      </c>
      <c r="C135" s="53" t="s">
        <v>89</v>
      </c>
      <c r="D135" s="120">
        <f t="shared" si="46"/>
        <v>50000</v>
      </c>
      <c r="E135" s="120"/>
      <c r="F135" s="120">
        <v>20000</v>
      </c>
      <c r="G135" s="120"/>
      <c r="H135" s="120"/>
      <c r="I135" s="120"/>
      <c r="J135" s="120">
        <v>30000</v>
      </c>
      <c r="K135" s="120"/>
      <c r="L135" s="120"/>
      <c r="M135" s="120"/>
      <c r="N135" s="120"/>
      <c r="O135" s="120"/>
      <c r="P135" s="120"/>
    </row>
    <row r="136" spans="1:16" s="5" customFormat="1" ht="19.5" customHeight="1">
      <c r="A136" s="38"/>
      <c r="B136" s="67">
        <v>85410</v>
      </c>
      <c r="C136" s="53" t="s">
        <v>90</v>
      </c>
      <c r="D136" s="120">
        <f t="shared" si="46"/>
        <v>200000</v>
      </c>
      <c r="E136" s="120"/>
      <c r="F136" s="120">
        <v>10000</v>
      </c>
      <c r="G136" s="120"/>
      <c r="H136" s="120"/>
      <c r="I136" s="120">
        <v>10000</v>
      </c>
      <c r="J136" s="120"/>
      <c r="K136" s="120"/>
      <c r="L136" s="120">
        <v>100000</v>
      </c>
      <c r="M136" s="120"/>
      <c r="N136" s="120">
        <v>80000</v>
      </c>
      <c r="O136" s="120"/>
      <c r="P136" s="120"/>
    </row>
    <row r="137" spans="1:16" s="5" customFormat="1" ht="19.5" customHeight="1">
      <c r="A137" s="38"/>
      <c r="B137" s="67">
        <v>85417</v>
      </c>
      <c r="C137" s="53" t="s">
        <v>91</v>
      </c>
      <c r="D137" s="120">
        <f>SUM(E137:P137)</f>
        <v>10000</v>
      </c>
      <c r="E137" s="120"/>
      <c r="F137" s="120">
        <v>10000</v>
      </c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</row>
    <row r="138" spans="1:16" s="5" customFormat="1" ht="19.5" customHeight="1">
      <c r="A138" s="41"/>
      <c r="B138" s="67">
        <v>85421</v>
      </c>
      <c r="C138" s="53" t="s">
        <v>129</v>
      </c>
      <c r="D138" s="120">
        <f>SUM(E138:P138)</f>
        <v>15000</v>
      </c>
      <c r="E138" s="120"/>
      <c r="F138" s="120">
        <v>15000</v>
      </c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</row>
    <row r="139" spans="1:16" s="5" customFormat="1" ht="19.5" customHeight="1">
      <c r="A139" s="50">
        <v>926</v>
      </c>
      <c r="B139" s="42"/>
      <c r="C139" s="59" t="s">
        <v>39</v>
      </c>
      <c r="D139" s="132">
        <f t="shared" si="46"/>
        <v>150000</v>
      </c>
      <c r="E139" s="132"/>
      <c r="F139" s="132"/>
      <c r="G139" s="132"/>
      <c r="H139" s="132"/>
      <c r="I139" s="132"/>
      <c r="J139" s="132"/>
      <c r="K139" s="132"/>
      <c r="L139" s="132"/>
      <c r="M139" s="132">
        <f>M140</f>
        <v>150000</v>
      </c>
      <c r="N139" s="132"/>
      <c r="O139" s="132"/>
      <c r="P139" s="132"/>
    </row>
    <row r="140" spans="1:16" s="5" customFormat="1" ht="19.5" customHeight="1">
      <c r="A140" s="153"/>
      <c r="B140" s="67">
        <v>92601</v>
      </c>
      <c r="C140" s="51" t="s">
        <v>40</v>
      </c>
      <c r="D140" s="151">
        <f t="shared" si="46"/>
        <v>150000</v>
      </c>
      <c r="E140" s="123"/>
      <c r="F140" s="123"/>
      <c r="G140" s="123"/>
      <c r="H140" s="123"/>
      <c r="I140" s="123"/>
      <c r="J140" s="123"/>
      <c r="K140" s="123"/>
      <c r="L140" s="123"/>
      <c r="M140" s="123">
        <v>150000</v>
      </c>
      <c r="N140" s="123"/>
      <c r="O140" s="123"/>
      <c r="P140" s="123"/>
    </row>
    <row r="141" spans="1:16" ht="32.25" customHeight="1" thickBot="1">
      <c r="A141" s="41"/>
      <c r="B141" s="41"/>
      <c r="C141" s="71" t="s">
        <v>59</v>
      </c>
      <c r="D141" s="143">
        <f t="shared" si="46"/>
        <v>1567696</v>
      </c>
      <c r="E141" s="143">
        <f aca="true" t="shared" si="51" ref="E141:J142">E142</f>
        <v>247696</v>
      </c>
      <c r="F141" s="143">
        <f t="shared" si="51"/>
        <v>336000</v>
      </c>
      <c r="G141" s="143">
        <f t="shared" si="51"/>
        <v>246000</v>
      </c>
      <c r="H141" s="143">
        <f t="shared" si="51"/>
        <v>246000</v>
      </c>
      <c r="I141" s="143">
        <f t="shared" si="51"/>
        <v>246000</v>
      </c>
      <c r="J141" s="143">
        <f t="shared" si="51"/>
        <v>246000</v>
      </c>
      <c r="K141" s="143"/>
      <c r="L141" s="143"/>
      <c r="M141" s="143"/>
      <c r="N141" s="143"/>
      <c r="O141" s="143"/>
      <c r="P141" s="143"/>
    </row>
    <row r="142" spans="1:16" s="5" customFormat="1" ht="24" customHeight="1" thickTop="1">
      <c r="A142" s="42">
        <v>750</v>
      </c>
      <c r="B142" s="42"/>
      <c r="C142" s="43" t="s">
        <v>18</v>
      </c>
      <c r="D142" s="94">
        <f t="shared" si="46"/>
        <v>1567696</v>
      </c>
      <c r="E142" s="94">
        <f t="shared" si="51"/>
        <v>247696</v>
      </c>
      <c r="F142" s="94">
        <f t="shared" si="51"/>
        <v>336000</v>
      </c>
      <c r="G142" s="94">
        <f t="shared" si="51"/>
        <v>246000</v>
      </c>
      <c r="H142" s="94">
        <f t="shared" si="51"/>
        <v>246000</v>
      </c>
      <c r="I142" s="94">
        <f t="shared" si="51"/>
        <v>246000</v>
      </c>
      <c r="J142" s="94">
        <f t="shared" si="51"/>
        <v>246000</v>
      </c>
      <c r="K142" s="94"/>
      <c r="L142" s="94"/>
      <c r="M142" s="94"/>
      <c r="N142" s="94"/>
      <c r="O142" s="94"/>
      <c r="P142" s="94"/>
    </row>
    <row r="143" spans="1:16" s="9" customFormat="1" ht="19.5" customHeight="1">
      <c r="A143" s="75"/>
      <c r="B143" s="55">
        <v>75011</v>
      </c>
      <c r="C143" s="89" t="s">
        <v>41</v>
      </c>
      <c r="D143" s="142">
        <f t="shared" si="46"/>
        <v>1567696</v>
      </c>
      <c r="E143" s="142">
        <v>247696</v>
      </c>
      <c r="F143" s="142">
        <v>336000</v>
      </c>
      <c r="G143" s="142">
        <v>246000</v>
      </c>
      <c r="H143" s="142">
        <v>246000</v>
      </c>
      <c r="I143" s="142">
        <v>246000</v>
      </c>
      <c r="J143" s="142">
        <v>246000</v>
      </c>
      <c r="K143" s="142"/>
      <c r="L143" s="142"/>
      <c r="M143" s="142"/>
      <c r="N143" s="142"/>
      <c r="O143" s="142"/>
      <c r="P143" s="142"/>
    </row>
    <row r="144" spans="1:16" s="5" customFormat="1" ht="45" customHeight="1" thickBot="1">
      <c r="A144" s="41"/>
      <c r="B144" s="38"/>
      <c r="C144" s="71" t="s">
        <v>42</v>
      </c>
      <c r="D144" s="143">
        <f t="shared" si="46"/>
        <v>846669</v>
      </c>
      <c r="E144" s="143">
        <f aca="true" t="shared" si="52" ref="E144:J145">E145</f>
        <v>133669</v>
      </c>
      <c r="F144" s="143">
        <f t="shared" si="52"/>
        <v>181000</v>
      </c>
      <c r="G144" s="143">
        <f t="shared" si="52"/>
        <v>133000</v>
      </c>
      <c r="H144" s="143">
        <f t="shared" si="52"/>
        <v>133000</v>
      </c>
      <c r="I144" s="143">
        <f t="shared" si="52"/>
        <v>133000</v>
      </c>
      <c r="J144" s="143">
        <f t="shared" si="52"/>
        <v>133000</v>
      </c>
      <c r="K144" s="143"/>
      <c r="L144" s="143"/>
      <c r="M144" s="143"/>
      <c r="N144" s="143"/>
      <c r="O144" s="143"/>
      <c r="P144" s="143"/>
    </row>
    <row r="145" spans="1:16" s="5" customFormat="1" ht="19.5" customHeight="1" thickTop="1">
      <c r="A145" s="188">
        <v>750</v>
      </c>
      <c r="B145" s="42"/>
      <c r="C145" s="107" t="s">
        <v>18</v>
      </c>
      <c r="D145" s="94">
        <f t="shared" si="46"/>
        <v>846669</v>
      </c>
      <c r="E145" s="94">
        <f t="shared" si="52"/>
        <v>133669</v>
      </c>
      <c r="F145" s="94">
        <f t="shared" si="52"/>
        <v>181000</v>
      </c>
      <c r="G145" s="94">
        <f t="shared" si="52"/>
        <v>133000</v>
      </c>
      <c r="H145" s="94">
        <f t="shared" si="52"/>
        <v>133000</v>
      </c>
      <c r="I145" s="94">
        <f t="shared" si="52"/>
        <v>133000</v>
      </c>
      <c r="J145" s="94">
        <f t="shared" si="52"/>
        <v>133000</v>
      </c>
      <c r="K145" s="94"/>
      <c r="L145" s="94"/>
      <c r="M145" s="94"/>
      <c r="N145" s="94"/>
      <c r="O145" s="94"/>
      <c r="P145" s="94"/>
    </row>
    <row r="146" spans="1:16" s="9" customFormat="1" ht="19.5" customHeight="1">
      <c r="A146" s="189"/>
      <c r="B146" s="85">
        <v>75011</v>
      </c>
      <c r="C146" s="191" t="s">
        <v>41</v>
      </c>
      <c r="D146" s="144">
        <f t="shared" si="46"/>
        <v>846669</v>
      </c>
      <c r="E146" s="144">
        <v>133669</v>
      </c>
      <c r="F146" s="144">
        <v>181000</v>
      </c>
      <c r="G146" s="144">
        <v>133000</v>
      </c>
      <c r="H146" s="144">
        <v>133000</v>
      </c>
      <c r="I146" s="144">
        <v>133000</v>
      </c>
      <c r="J146" s="144">
        <v>133000</v>
      </c>
      <c r="K146" s="144"/>
      <c r="L146" s="144"/>
      <c r="M146" s="144"/>
      <c r="N146" s="144"/>
      <c r="O146" s="144"/>
      <c r="P146" s="144"/>
    </row>
    <row r="147" spans="1:16" s="12" customFormat="1" ht="26.25" customHeight="1">
      <c r="A147" s="181"/>
      <c r="B147" s="44"/>
      <c r="C147" s="173" t="s">
        <v>153</v>
      </c>
      <c r="D147" s="121">
        <f>SUM(E147:P147)</f>
        <v>29885502</v>
      </c>
      <c r="E147" s="121">
        <f>E148+E178</f>
        <v>1708814</v>
      </c>
      <c r="F147" s="121">
        <f aca="true" t="shared" si="53" ref="F147:P147">F148+F178</f>
        <v>2002266</v>
      </c>
      <c r="G147" s="121">
        <f t="shared" si="53"/>
        <v>7169782</v>
      </c>
      <c r="H147" s="121">
        <f t="shared" si="53"/>
        <v>2150730</v>
      </c>
      <c r="I147" s="121">
        <f t="shared" si="53"/>
        <v>2234030</v>
      </c>
      <c r="J147" s="121">
        <f t="shared" si="53"/>
        <v>2250130</v>
      </c>
      <c r="K147" s="121">
        <f t="shared" si="53"/>
        <v>1725220</v>
      </c>
      <c r="L147" s="121">
        <f t="shared" si="53"/>
        <v>1683140</v>
      </c>
      <c r="M147" s="121">
        <f t="shared" si="53"/>
        <v>3032580</v>
      </c>
      <c r="N147" s="121">
        <f t="shared" si="53"/>
        <v>2086120</v>
      </c>
      <c r="O147" s="121">
        <f t="shared" si="53"/>
        <v>2156120</v>
      </c>
      <c r="P147" s="121">
        <f t="shared" si="53"/>
        <v>1686570</v>
      </c>
    </row>
    <row r="148" spans="1:16" s="5" customFormat="1" ht="19.5" customHeight="1" thickBot="1">
      <c r="A148" s="172"/>
      <c r="B148" s="41"/>
      <c r="C148" s="174" t="s">
        <v>6</v>
      </c>
      <c r="D148" s="122">
        <f>SUM(E148:P148)</f>
        <v>29373202</v>
      </c>
      <c r="E148" s="122">
        <f>E149+E166+E168</f>
        <v>1678732</v>
      </c>
      <c r="F148" s="122">
        <f aca="true" t="shared" si="54" ref="F148:P148">F149+F166+F168</f>
        <v>1937488</v>
      </c>
      <c r="G148" s="122">
        <f t="shared" si="54"/>
        <v>7118372</v>
      </c>
      <c r="H148" s="122">
        <f t="shared" si="54"/>
        <v>2099320</v>
      </c>
      <c r="I148" s="122">
        <f t="shared" si="54"/>
        <v>2182620</v>
      </c>
      <c r="J148" s="122">
        <f t="shared" si="54"/>
        <v>2178920</v>
      </c>
      <c r="K148" s="122">
        <f t="shared" si="54"/>
        <v>1688220</v>
      </c>
      <c r="L148" s="122">
        <f t="shared" si="54"/>
        <v>1652140</v>
      </c>
      <c r="M148" s="122">
        <f t="shared" si="54"/>
        <v>3001580</v>
      </c>
      <c r="N148" s="122">
        <f t="shared" si="54"/>
        <v>2055120</v>
      </c>
      <c r="O148" s="122">
        <f t="shared" si="54"/>
        <v>2125120</v>
      </c>
      <c r="P148" s="122">
        <f t="shared" si="54"/>
        <v>1655570</v>
      </c>
    </row>
    <row r="149" spans="1:16" s="5" customFormat="1" ht="19.5" customHeight="1" thickTop="1">
      <c r="A149" s="190">
        <v>801</v>
      </c>
      <c r="B149" s="42"/>
      <c r="C149" s="192" t="s">
        <v>23</v>
      </c>
      <c r="D149" s="132">
        <f>SUM(E149:P149)</f>
        <v>25643732</v>
      </c>
      <c r="E149" s="132">
        <f>E150+E151+E153+E154+E155+E156+E157+E158+E159+E160+E161+E162+E163+E164+E165+E152</f>
        <v>1586732</v>
      </c>
      <c r="F149" s="132">
        <f aca="true" t="shared" si="55" ref="F149:P149">F150+F151+F153+F154+F155+F156+F157+F158+F159+F160+F161+F162+F163+F164+F165+F152</f>
        <v>1663988</v>
      </c>
      <c r="G149" s="132">
        <f t="shared" si="55"/>
        <v>6593372</v>
      </c>
      <c r="H149" s="132">
        <f t="shared" si="55"/>
        <v>1809320</v>
      </c>
      <c r="I149" s="132">
        <f t="shared" si="55"/>
        <v>1894620</v>
      </c>
      <c r="J149" s="132">
        <f t="shared" si="55"/>
        <v>1834920</v>
      </c>
      <c r="K149" s="132">
        <f t="shared" si="55"/>
        <v>1592220</v>
      </c>
      <c r="L149" s="132">
        <f t="shared" si="55"/>
        <v>1556140</v>
      </c>
      <c r="M149" s="132">
        <f t="shared" si="55"/>
        <v>2045010</v>
      </c>
      <c r="N149" s="132">
        <f t="shared" si="55"/>
        <v>1789120</v>
      </c>
      <c r="O149" s="132">
        <f t="shared" si="55"/>
        <v>1829120</v>
      </c>
      <c r="P149" s="132">
        <f t="shared" si="55"/>
        <v>1449170</v>
      </c>
    </row>
    <row r="150" spans="1:16" s="5" customFormat="1" ht="19.5" customHeight="1">
      <c r="A150" s="44"/>
      <c r="B150" s="37">
        <v>80101</v>
      </c>
      <c r="C150" s="53" t="s">
        <v>24</v>
      </c>
      <c r="D150" s="120">
        <f>SUM(E150:P150)</f>
        <v>2259050</v>
      </c>
      <c r="E150" s="120">
        <v>90000</v>
      </c>
      <c r="F150" s="120">
        <v>100000</v>
      </c>
      <c r="G150" s="120">
        <v>110000</v>
      </c>
      <c r="H150" s="120">
        <v>200000</v>
      </c>
      <c r="I150" s="120">
        <v>220000</v>
      </c>
      <c r="J150" s="120">
        <v>250000</v>
      </c>
      <c r="K150" s="120">
        <v>100000</v>
      </c>
      <c r="L150" s="120">
        <v>100000</v>
      </c>
      <c r="M150" s="120">
        <v>300000</v>
      </c>
      <c r="N150" s="120">
        <v>250000</v>
      </c>
      <c r="O150" s="120">
        <v>270000</v>
      </c>
      <c r="P150" s="120">
        <v>269050</v>
      </c>
    </row>
    <row r="151" spans="1:16" s="5" customFormat="1" ht="33" customHeight="1">
      <c r="A151" s="38"/>
      <c r="B151" s="44">
        <v>80103</v>
      </c>
      <c r="C151" s="77" t="s">
        <v>189</v>
      </c>
      <c r="D151" s="120">
        <f aca="true" t="shared" si="56" ref="D151:D165">SUM(E151:P151)</f>
        <v>55270</v>
      </c>
      <c r="E151" s="120"/>
      <c r="F151" s="120"/>
      <c r="G151" s="120"/>
      <c r="H151" s="120"/>
      <c r="I151" s="120">
        <v>20000</v>
      </c>
      <c r="J151" s="120">
        <v>10000</v>
      </c>
      <c r="K151" s="120"/>
      <c r="L151" s="120">
        <v>5270</v>
      </c>
      <c r="M151" s="120">
        <v>10000</v>
      </c>
      <c r="N151" s="120"/>
      <c r="O151" s="120">
        <v>10000</v>
      </c>
      <c r="P151" s="120"/>
    </row>
    <row r="152" spans="1:16" s="5" customFormat="1" ht="21" customHeight="1">
      <c r="A152" s="153"/>
      <c r="B152" s="44">
        <v>80104</v>
      </c>
      <c r="C152" s="77" t="s">
        <v>119</v>
      </c>
      <c r="D152" s="120">
        <f>SUM(E152:P152)</f>
        <v>5159552</v>
      </c>
      <c r="E152" s="120">
        <v>375282</v>
      </c>
      <c r="F152" s="120">
        <v>399318</v>
      </c>
      <c r="G152" s="120">
        <v>1114752</v>
      </c>
      <c r="H152" s="120">
        <v>365200</v>
      </c>
      <c r="I152" s="120">
        <v>364000</v>
      </c>
      <c r="J152" s="120">
        <v>363000</v>
      </c>
      <c r="K152" s="120">
        <v>363000</v>
      </c>
      <c r="L152" s="120">
        <v>363000</v>
      </c>
      <c r="M152" s="120">
        <v>363000</v>
      </c>
      <c r="N152" s="120">
        <v>363000</v>
      </c>
      <c r="O152" s="120">
        <v>363000</v>
      </c>
      <c r="P152" s="120">
        <v>363000</v>
      </c>
    </row>
    <row r="153" spans="1:16" s="5" customFormat="1" ht="21" customHeight="1">
      <c r="A153" s="38"/>
      <c r="B153" s="37">
        <v>80110</v>
      </c>
      <c r="C153" s="53" t="s">
        <v>25</v>
      </c>
      <c r="D153" s="120">
        <f t="shared" si="56"/>
        <v>3348000</v>
      </c>
      <c r="E153" s="120">
        <v>250000</v>
      </c>
      <c r="F153" s="120">
        <v>260000</v>
      </c>
      <c r="G153" s="120">
        <v>270000</v>
      </c>
      <c r="H153" s="120">
        <v>296000</v>
      </c>
      <c r="I153" s="120">
        <v>294000</v>
      </c>
      <c r="J153" s="120">
        <v>284000</v>
      </c>
      <c r="K153" s="120">
        <v>234000</v>
      </c>
      <c r="L153" s="120">
        <v>234000</v>
      </c>
      <c r="M153" s="120">
        <v>324000</v>
      </c>
      <c r="N153" s="120">
        <v>334000</v>
      </c>
      <c r="O153" s="120">
        <v>334000</v>
      </c>
      <c r="P153" s="120">
        <v>234000</v>
      </c>
    </row>
    <row r="154" spans="1:16" s="5" customFormat="1" ht="21" customHeight="1">
      <c r="A154" s="38"/>
      <c r="B154" s="37">
        <v>80111</v>
      </c>
      <c r="C154" s="53" t="s">
        <v>78</v>
      </c>
      <c r="D154" s="120">
        <f t="shared" si="56"/>
        <v>44000</v>
      </c>
      <c r="E154" s="120"/>
      <c r="F154" s="120"/>
      <c r="G154" s="120"/>
      <c r="H154" s="120">
        <v>4000</v>
      </c>
      <c r="I154" s="120">
        <v>20000</v>
      </c>
      <c r="J154" s="120">
        <v>10000</v>
      </c>
      <c r="K154" s="120"/>
      <c r="L154" s="120"/>
      <c r="M154" s="120">
        <v>10000</v>
      </c>
      <c r="N154" s="120"/>
      <c r="O154" s="120"/>
      <c r="P154" s="120"/>
    </row>
    <row r="155" spans="1:16" s="5" customFormat="1" ht="21" customHeight="1">
      <c r="A155" s="153"/>
      <c r="B155" s="44">
        <v>80113</v>
      </c>
      <c r="C155" s="53" t="s">
        <v>79</v>
      </c>
      <c r="D155" s="120">
        <f t="shared" si="56"/>
        <v>38000</v>
      </c>
      <c r="E155" s="120"/>
      <c r="F155" s="120">
        <v>5000</v>
      </c>
      <c r="G155" s="120"/>
      <c r="H155" s="120">
        <v>5000</v>
      </c>
      <c r="I155" s="120">
        <v>13000</v>
      </c>
      <c r="J155" s="120"/>
      <c r="K155" s="120"/>
      <c r="L155" s="120"/>
      <c r="M155" s="120">
        <v>15000</v>
      </c>
      <c r="N155" s="120"/>
      <c r="O155" s="120"/>
      <c r="P155" s="120"/>
    </row>
    <row r="156" spans="1:16" s="5" customFormat="1" ht="21" customHeight="1">
      <c r="A156" s="41"/>
      <c r="B156" s="37">
        <v>80120</v>
      </c>
      <c r="C156" s="53" t="s">
        <v>80</v>
      </c>
      <c r="D156" s="120">
        <f t="shared" si="56"/>
        <v>4206220</v>
      </c>
      <c r="E156" s="120">
        <v>332000</v>
      </c>
      <c r="F156" s="120">
        <v>340000</v>
      </c>
      <c r="G156" s="120">
        <v>348000</v>
      </c>
      <c r="H156" s="120">
        <v>384000</v>
      </c>
      <c r="I156" s="120">
        <v>363000</v>
      </c>
      <c r="J156" s="120">
        <v>363000</v>
      </c>
      <c r="K156" s="120">
        <v>369220</v>
      </c>
      <c r="L156" s="120">
        <v>343000</v>
      </c>
      <c r="M156" s="120">
        <v>343000</v>
      </c>
      <c r="N156" s="120">
        <v>343000</v>
      </c>
      <c r="O156" s="120">
        <v>339000</v>
      </c>
      <c r="P156" s="120">
        <v>339000</v>
      </c>
    </row>
    <row r="157" spans="1:16" s="5" customFormat="1" ht="21" customHeight="1">
      <c r="A157" s="38"/>
      <c r="B157" s="37">
        <v>80121</v>
      </c>
      <c r="C157" s="53" t="s">
        <v>81</v>
      </c>
      <c r="D157" s="120">
        <f t="shared" si="56"/>
        <v>14000</v>
      </c>
      <c r="E157" s="120"/>
      <c r="F157" s="120"/>
      <c r="G157" s="120"/>
      <c r="H157" s="120"/>
      <c r="I157" s="120">
        <v>7000</v>
      </c>
      <c r="J157" s="120"/>
      <c r="K157" s="120"/>
      <c r="L157" s="120"/>
      <c r="M157" s="120">
        <v>7000</v>
      </c>
      <c r="N157" s="120"/>
      <c r="O157" s="120"/>
      <c r="P157" s="120"/>
    </row>
    <row r="158" spans="1:16" s="5" customFormat="1" ht="21" customHeight="1">
      <c r="A158" s="38"/>
      <c r="B158" s="37">
        <v>80123</v>
      </c>
      <c r="C158" s="53" t="s">
        <v>110</v>
      </c>
      <c r="D158" s="120">
        <f t="shared" si="56"/>
        <v>475800</v>
      </c>
      <c r="E158" s="120">
        <v>37000</v>
      </c>
      <c r="F158" s="120">
        <v>38000</v>
      </c>
      <c r="G158" s="120">
        <v>40000</v>
      </c>
      <c r="H158" s="120">
        <v>52000</v>
      </c>
      <c r="I158" s="120">
        <v>51000</v>
      </c>
      <c r="J158" s="120">
        <v>41800</v>
      </c>
      <c r="K158" s="120">
        <v>36000</v>
      </c>
      <c r="L158" s="120">
        <v>36000</v>
      </c>
      <c r="M158" s="120">
        <v>36000</v>
      </c>
      <c r="N158" s="120">
        <v>36000</v>
      </c>
      <c r="O158" s="120">
        <v>36000</v>
      </c>
      <c r="P158" s="120">
        <v>36000</v>
      </c>
    </row>
    <row r="159" spans="1:16" s="5" customFormat="1" ht="21" customHeight="1">
      <c r="A159" s="38"/>
      <c r="B159" s="37">
        <v>80130</v>
      </c>
      <c r="C159" s="53" t="s">
        <v>103</v>
      </c>
      <c r="D159" s="120">
        <f t="shared" si="56"/>
        <v>5423340</v>
      </c>
      <c r="E159" s="120">
        <v>485000</v>
      </c>
      <c r="F159" s="120">
        <v>500000</v>
      </c>
      <c r="G159" s="120">
        <v>510000</v>
      </c>
      <c r="H159" s="120">
        <v>480000</v>
      </c>
      <c r="I159" s="120">
        <v>480000</v>
      </c>
      <c r="J159" s="120">
        <v>500000</v>
      </c>
      <c r="K159" s="120">
        <v>490000</v>
      </c>
      <c r="L159" s="120">
        <v>440000</v>
      </c>
      <c r="M159" s="120">
        <v>473340</v>
      </c>
      <c r="N159" s="120">
        <v>440000</v>
      </c>
      <c r="O159" s="120">
        <v>440000</v>
      </c>
      <c r="P159" s="120">
        <v>185000</v>
      </c>
    </row>
    <row r="160" spans="1:16" s="5" customFormat="1" ht="21" customHeight="1">
      <c r="A160" s="38"/>
      <c r="B160" s="44">
        <v>80132</v>
      </c>
      <c r="C160" s="53" t="s">
        <v>180</v>
      </c>
      <c r="D160" s="120">
        <f t="shared" si="56"/>
        <v>200000</v>
      </c>
      <c r="E160" s="120"/>
      <c r="F160" s="120"/>
      <c r="G160" s="120"/>
      <c r="H160" s="120">
        <v>20000</v>
      </c>
      <c r="I160" s="120">
        <v>20000</v>
      </c>
      <c r="J160" s="120"/>
      <c r="K160" s="120"/>
      <c r="L160" s="120">
        <v>20000</v>
      </c>
      <c r="M160" s="120">
        <v>100000</v>
      </c>
      <c r="N160" s="120">
        <v>20000</v>
      </c>
      <c r="O160" s="120">
        <v>20000</v>
      </c>
      <c r="P160" s="120"/>
    </row>
    <row r="161" spans="1:16" s="5" customFormat="1" ht="21" customHeight="1">
      <c r="A161" s="38"/>
      <c r="B161" s="78">
        <v>80134</v>
      </c>
      <c r="C161" s="53" t="s">
        <v>82</v>
      </c>
      <c r="D161" s="120">
        <f t="shared" si="56"/>
        <v>52000</v>
      </c>
      <c r="E161" s="120"/>
      <c r="F161" s="120"/>
      <c r="G161" s="120"/>
      <c r="H161" s="120"/>
      <c r="I161" s="120">
        <v>20000</v>
      </c>
      <c r="J161" s="120">
        <v>10000</v>
      </c>
      <c r="K161" s="120"/>
      <c r="L161" s="120"/>
      <c r="M161" s="120">
        <v>12000</v>
      </c>
      <c r="N161" s="120"/>
      <c r="O161" s="120">
        <v>10000</v>
      </c>
      <c r="P161" s="120"/>
    </row>
    <row r="162" spans="1:16" s="5" customFormat="1" ht="21" customHeight="1">
      <c r="A162" s="38"/>
      <c r="B162" s="44">
        <v>80145</v>
      </c>
      <c r="C162" s="162" t="s">
        <v>84</v>
      </c>
      <c r="D162" s="120">
        <f t="shared" si="56"/>
        <v>50000</v>
      </c>
      <c r="E162" s="120"/>
      <c r="F162" s="120"/>
      <c r="G162" s="120"/>
      <c r="H162" s="120"/>
      <c r="I162" s="120"/>
      <c r="J162" s="120"/>
      <c r="K162" s="120"/>
      <c r="L162" s="120"/>
      <c r="M162" s="120">
        <v>30000</v>
      </c>
      <c r="N162" s="120"/>
      <c r="O162" s="120"/>
      <c r="P162" s="120">
        <v>20000</v>
      </c>
    </row>
    <row r="163" spans="1:16" s="5" customFormat="1" ht="21" customHeight="1">
      <c r="A163" s="38"/>
      <c r="B163" s="44">
        <v>80146</v>
      </c>
      <c r="C163" s="53" t="s">
        <v>111</v>
      </c>
      <c r="D163" s="120">
        <f t="shared" si="56"/>
        <v>1630000</v>
      </c>
      <c r="E163" s="120"/>
      <c r="F163" s="120"/>
      <c r="G163" s="120">
        <v>1630000</v>
      </c>
      <c r="H163" s="120"/>
      <c r="I163" s="120"/>
      <c r="J163" s="120"/>
      <c r="K163" s="120"/>
      <c r="L163" s="120"/>
      <c r="M163" s="120"/>
      <c r="N163" s="120"/>
      <c r="O163" s="120"/>
      <c r="P163" s="120"/>
    </row>
    <row r="164" spans="1:16" s="5" customFormat="1" ht="21" customHeight="1">
      <c r="A164" s="38"/>
      <c r="B164" s="37">
        <v>80195</v>
      </c>
      <c r="C164" s="53" t="s">
        <v>2</v>
      </c>
      <c r="D164" s="120">
        <f t="shared" si="56"/>
        <v>2593500</v>
      </c>
      <c r="E164" s="120">
        <v>2500</v>
      </c>
      <c r="F164" s="120"/>
      <c r="G164" s="120">
        <v>2567500</v>
      </c>
      <c r="H164" s="120"/>
      <c r="I164" s="120">
        <v>19500</v>
      </c>
      <c r="J164" s="120"/>
      <c r="K164" s="120"/>
      <c r="L164" s="120"/>
      <c r="M164" s="120"/>
      <c r="N164" s="120"/>
      <c r="O164" s="120">
        <v>4000</v>
      </c>
      <c r="P164" s="120"/>
    </row>
    <row r="165" spans="1:16" s="5" customFormat="1" ht="21" customHeight="1">
      <c r="A165" s="41"/>
      <c r="B165" s="37">
        <v>80197</v>
      </c>
      <c r="C165" s="51" t="s">
        <v>85</v>
      </c>
      <c r="D165" s="120">
        <f t="shared" si="56"/>
        <v>95000</v>
      </c>
      <c r="E165" s="120">
        <v>14950</v>
      </c>
      <c r="F165" s="120">
        <v>21670</v>
      </c>
      <c r="G165" s="120">
        <v>3120</v>
      </c>
      <c r="H165" s="120">
        <v>3120</v>
      </c>
      <c r="I165" s="120">
        <v>3120</v>
      </c>
      <c r="J165" s="120">
        <v>3120</v>
      </c>
      <c r="K165" s="120"/>
      <c r="L165" s="120">
        <v>14870</v>
      </c>
      <c r="M165" s="120">
        <v>21670</v>
      </c>
      <c r="N165" s="120">
        <v>3120</v>
      </c>
      <c r="O165" s="120">
        <v>3120</v>
      </c>
      <c r="P165" s="120">
        <v>3120</v>
      </c>
    </row>
    <row r="166" spans="1:16" s="5" customFormat="1" ht="21" customHeight="1">
      <c r="A166" s="42">
        <v>851</v>
      </c>
      <c r="B166" s="42"/>
      <c r="C166" s="59" t="s">
        <v>26</v>
      </c>
      <c r="D166" s="132">
        <f>SUM(E166:P166)</f>
        <v>50000</v>
      </c>
      <c r="E166" s="132"/>
      <c r="F166" s="132"/>
      <c r="G166" s="132"/>
      <c r="H166" s="132"/>
      <c r="I166" s="132"/>
      <c r="J166" s="132">
        <f>J167</f>
        <v>50000</v>
      </c>
      <c r="K166" s="132"/>
      <c r="L166" s="132"/>
      <c r="M166" s="132"/>
      <c r="N166" s="132"/>
      <c r="O166" s="132"/>
      <c r="P166" s="132"/>
    </row>
    <row r="167" spans="1:16" s="5" customFormat="1" ht="21" customHeight="1">
      <c r="A167" s="38"/>
      <c r="B167" s="44">
        <v>85154</v>
      </c>
      <c r="C167" s="53" t="s">
        <v>92</v>
      </c>
      <c r="D167" s="120">
        <f>SUM(E167:P167)</f>
        <v>50000</v>
      </c>
      <c r="E167" s="120"/>
      <c r="F167" s="120"/>
      <c r="G167" s="120"/>
      <c r="H167" s="120"/>
      <c r="I167" s="120"/>
      <c r="J167" s="120">
        <v>50000</v>
      </c>
      <c r="K167" s="120"/>
      <c r="L167" s="120"/>
      <c r="M167" s="120"/>
      <c r="N167" s="120"/>
      <c r="O167" s="120"/>
      <c r="P167" s="120"/>
    </row>
    <row r="168" spans="1:16" s="5" customFormat="1" ht="19.5" customHeight="1">
      <c r="A168" s="42">
        <v>854</v>
      </c>
      <c r="B168" s="42"/>
      <c r="C168" s="59" t="s">
        <v>32</v>
      </c>
      <c r="D168" s="132">
        <f>SUM(E168:P168)</f>
        <v>3679470</v>
      </c>
      <c r="E168" s="132">
        <f>E169+E170+E171+E172+E173+E174+E175+E176+E177</f>
        <v>92000</v>
      </c>
      <c r="F168" s="132">
        <f aca="true" t="shared" si="57" ref="F168:P168">F169+F170+F171+F172+F173+F174+F175+F176+F177</f>
        <v>273500</v>
      </c>
      <c r="G168" s="132">
        <f t="shared" si="57"/>
        <v>525000</v>
      </c>
      <c r="H168" s="132">
        <f t="shared" si="57"/>
        <v>290000</v>
      </c>
      <c r="I168" s="132">
        <f t="shared" si="57"/>
        <v>288000</v>
      </c>
      <c r="J168" s="132">
        <f t="shared" si="57"/>
        <v>294000</v>
      </c>
      <c r="K168" s="132">
        <f t="shared" si="57"/>
        <v>96000</v>
      </c>
      <c r="L168" s="132">
        <f t="shared" si="57"/>
        <v>96000</v>
      </c>
      <c r="M168" s="132">
        <f t="shared" si="57"/>
        <v>956570</v>
      </c>
      <c r="N168" s="132">
        <f t="shared" si="57"/>
        <v>266000</v>
      </c>
      <c r="O168" s="132">
        <f t="shared" si="57"/>
        <v>296000</v>
      </c>
      <c r="P168" s="132">
        <f t="shared" si="57"/>
        <v>206400</v>
      </c>
    </row>
    <row r="169" spans="1:16" s="5" customFormat="1" ht="19.5" customHeight="1">
      <c r="A169" s="38"/>
      <c r="B169" s="44">
        <v>85401</v>
      </c>
      <c r="C169" s="53" t="s">
        <v>86</v>
      </c>
      <c r="D169" s="120">
        <f>SUM(E169:P169)</f>
        <v>300770</v>
      </c>
      <c r="E169" s="120"/>
      <c r="F169" s="120"/>
      <c r="G169" s="120"/>
      <c r="H169" s="120">
        <v>50000</v>
      </c>
      <c r="I169" s="120">
        <v>35000</v>
      </c>
      <c r="J169" s="120">
        <v>30000</v>
      </c>
      <c r="K169" s="120"/>
      <c r="L169" s="120"/>
      <c r="M169" s="120">
        <v>40000</v>
      </c>
      <c r="N169" s="120">
        <v>40000</v>
      </c>
      <c r="O169" s="120">
        <v>50000</v>
      </c>
      <c r="P169" s="120">
        <v>55770</v>
      </c>
    </row>
    <row r="170" spans="1:16" s="5" customFormat="1" ht="18.75" customHeight="1">
      <c r="A170" s="38"/>
      <c r="B170" s="44">
        <v>85403</v>
      </c>
      <c r="C170" s="53" t="s">
        <v>87</v>
      </c>
      <c r="D170" s="120">
        <f aca="true" t="shared" si="58" ref="D170:D177">SUM(E170:P170)</f>
        <v>632000</v>
      </c>
      <c r="E170" s="120">
        <v>44000</v>
      </c>
      <c r="F170" s="120">
        <v>52000</v>
      </c>
      <c r="G170" s="120">
        <v>52000</v>
      </c>
      <c r="H170" s="120">
        <v>52000</v>
      </c>
      <c r="I170" s="120">
        <v>58000</v>
      </c>
      <c r="J170" s="120">
        <v>56000</v>
      </c>
      <c r="K170" s="120">
        <v>48000</v>
      </c>
      <c r="L170" s="120">
        <v>48000</v>
      </c>
      <c r="M170" s="120">
        <v>68000</v>
      </c>
      <c r="N170" s="120">
        <v>48000</v>
      </c>
      <c r="O170" s="120">
        <v>58000</v>
      </c>
      <c r="P170" s="120">
        <v>48000</v>
      </c>
    </row>
    <row r="171" spans="1:16" s="5" customFormat="1" ht="32.25" customHeight="1">
      <c r="A171" s="38"/>
      <c r="B171" s="62">
        <v>85406</v>
      </c>
      <c r="C171" s="79" t="s">
        <v>121</v>
      </c>
      <c r="D171" s="120">
        <f t="shared" si="58"/>
        <v>690000</v>
      </c>
      <c r="E171" s="120"/>
      <c r="F171" s="120"/>
      <c r="G171" s="120"/>
      <c r="H171" s="120">
        <v>40000</v>
      </c>
      <c r="I171" s="120">
        <v>40000</v>
      </c>
      <c r="J171" s="120">
        <v>40000</v>
      </c>
      <c r="K171" s="120"/>
      <c r="L171" s="120"/>
      <c r="M171" s="120">
        <v>490000</v>
      </c>
      <c r="N171" s="120">
        <v>40000</v>
      </c>
      <c r="O171" s="120">
        <v>40000</v>
      </c>
      <c r="P171" s="120"/>
    </row>
    <row r="172" spans="1:16" s="5" customFormat="1" ht="21" customHeight="1">
      <c r="A172" s="38"/>
      <c r="B172" s="38">
        <v>85407</v>
      </c>
      <c r="C172" s="79" t="s">
        <v>89</v>
      </c>
      <c r="D172" s="120">
        <f t="shared" si="58"/>
        <v>164000</v>
      </c>
      <c r="E172" s="120"/>
      <c r="F172" s="120"/>
      <c r="G172" s="120"/>
      <c r="H172" s="120">
        <v>20000</v>
      </c>
      <c r="I172" s="120">
        <v>20000</v>
      </c>
      <c r="J172" s="120">
        <v>20000</v>
      </c>
      <c r="K172" s="120"/>
      <c r="L172" s="120"/>
      <c r="M172" s="120">
        <v>64000</v>
      </c>
      <c r="N172" s="120">
        <v>20000</v>
      </c>
      <c r="O172" s="120">
        <v>20000</v>
      </c>
      <c r="P172" s="120"/>
    </row>
    <row r="173" spans="1:16" s="5" customFormat="1" ht="21" customHeight="1">
      <c r="A173" s="38"/>
      <c r="B173" s="37">
        <v>85410</v>
      </c>
      <c r="C173" s="79" t="s">
        <v>90</v>
      </c>
      <c r="D173" s="120">
        <f t="shared" si="58"/>
        <v>875800</v>
      </c>
      <c r="E173" s="120">
        <v>48000</v>
      </c>
      <c r="F173" s="120">
        <v>55000</v>
      </c>
      <c r="G173" s="120">
        <v>55000</v>
      </c>
      <c r="H173" s="120">
        <v>78000</v>
      </c>
      <c r="I173" s="120">
        <v>78000</v>
      </c>
      <c r="J173" s="120">
        <v>78000</v>
      </c>
      <c r="K173" s="120">
        <v>48000</v>
      </c>
      <c r="L173" s="120">
        <v>48000</v>
      </c>
      <c r="M173" s="120">
        <v>183800</v>
      </c>
      <c r="N173" s="120">
        <v>78000</v>
      </c>
      <c r="O173" s="120">
        <v>78000</v>
      </c>
      <c r="P173" s="120">
        <v>48000</v>
      </c>
    </row>
    <row r="174" spans="1:16" s="5" customFormat="1" ht="21" customHeight="1">
      <c r="A174" s="153"/>
      <c r="B174" s="44">
        <v>85415</v>
      </c>
      <c r="C174" s="79" t="s">
        <v>53</v>
      </c>
      <c r="D174" s="120">
        <f t="shared" si="58"/>
        <v>219270</v>
      </c>
      <c r="E174" s="120"/>
      <c r="F174" s="120">
        <v>150000</v>
      </c>
      <c r="G174" s="120"/>
      <c r="H174" s="120"/>
      <c r="I174" s="120"/>
      <c r="J174" s="120">
        <v>30000</v>
      </c>
      <c r="K174" s="120"/>
      <c r="L174" s="120"/>
      <c r="M174" s="120">
        <v>39270</v>
      </c>
      <c r="N174" s="120"/>
      <c r="O174" s="120"/>
      <c r="P174" s="120"/>
    </row>
    <row r="175" spans="1:16" s="5" customFormat="1" ht="21" customHeight="1">
      <c r="A175" s="80"/>
      <c r="B175" s="37">
        <v>85446</v>
      </c>
      <c r="C175" s="79" t="s">
        <v>111</v>
      </c>
      <c r="D175" s="120">
        <f t="shared" si="58"/>
        <v>178000</v>
      </c>
      <c r="E175" s="120"/>
      <c r="F175" s="120"/>
      <c r="G175" s="120">
        <v>178000</v>
      </c>
      <c r="H175" s="120"/>
      <c r="I175" s="120"/>
      <c r="J175" s="120"/>
      <c r="K175" s="120"/>
      <c r="L175" s="120"/>
      <c r="M175" s="120"/>
      <c r="N175" s="120"/>
      <c r="O175" s="120"/>
      <c r="P175" s="120"/>
    </row>
    <row r="176" spans="1:16" s="5" customFormat="1" ht="21" customHeight="1">
      <c r="A176" s="80"/>
      <c r="B176" s="37">
        <v>85495</v>
      </c>
      <c r="C176" s="53" t="s">
        <v>2</v>
      </c>
      <c r="D176" s="120">
        <f t="shared" si="58"/>
        <v>586630</v>
      </c>
      <c r="E176" s="120"/>
      <c r="F176" s="120"/>
      <c r="G176" s="120">
        <v>240000</v>
      </c>
      <c r="H176" s="120">
        <v>50000</v>
      </c>
      <c r="I176" s="120">
        <v>57000</v>
      </c>
      <c r="J176" s="120">
        <v>40000</v>
      </c>
      <c r="K176" s="120"/>
      <c r="L176" s="120"/>
      <c r="M176" s="120">
        <v>55000</v>
      </c>
      <c r="N176" s="120">
        <v>40000</v>
      </c>
      <c r="O176" s="120">
        <v>50000</v>
      </c>
      <c r="P176" s="120">
        <v>54630</v>
      </c>
    </row>
    <row r="177" spans="1:16" s="5" customFormat="1" ht="21" customHeight="1">
      <c r="A177" s="38"/>
      <c r="B177" s="37">
        <v>85497</v>
      </c>
      <c r="C177" s="51" t="s">
        <v>85</v>
      </c>
      <c r="D177" s="120">
        <f t="shared" si="58"/>
        <v>33000</v>
      </c>
      <c r="E177" s="120"/>
      <c r="F177" s="120">
        <v>16500</v>
      </c>
      <c r="G177" s="120"/>
      <c r="H177" s="120"/>
      <c r="I177" s="120"/>
      <c r="J177" s="120"/>
      <c r="K177" s="120"/>
      <c r="L177" s="120"/>
      <c r="M177" s="120">
        <v>16500</v>
      </c>
      <c r="N177" s="120"/>
      <c r="O177" s="120"/>
      <c r="P177" s="120"/>
    </row>
    <row r="178" spans="1:16" s="12" customFormat="1" ht="33" customHeight="1" thickBot="1">
      <c r="A178" s="156"/>
      <c r="B178" s="41"/>
      <c r="C178" s="45" t="s">
        <v>133</v>
      </c>
      <c r="D178" s="122">
        <f>SUM(E178:P178)</f>
        <v>512300</v>
      </c>
      <c r="E178" s="122">
        <f>E179+E181</f>
        <v>30082</v>
      </c>
      <c r="F178" s="122">
        <f aca="true" t="shared" si="59" ref="F178:P178">F179+F181</f>
        <v>64778</v>
      </c>
      <c r="G178" s="122">
        <f t="shared" si="59"/>
        <v>51410</v>
      </c>
      <c r="H178" s="122">
        <f t="shared" si="59"/>
        <v>51410</v>
      </c>
      <c r="I178" s="122">
        <f t="shared" si="59"/>
        <v>51410</v>
      </c>
      <c r="J178" s="122">
        <f t="shared" si="59"/>
        <v>71210</v>
      </c>
      <c r="K178" s="122">
        <f t="shared" si="59"/>
        <v>37000</v>
      </c>
      <c r="L178" s="122">
        <f t="shared" si="59"/>
        <v>31000</v>
      </c>
      <c r="M178" s="122">
        <f t="shared" si="59"/>
        <v>31000</v>
      </c>
      <c r="N178" s="122">
        <f t="shared" si="59"/>
        <v>31000</v>
      </c>
      <c r="O178" s="122">
        <f t="shared" si="59"/>
        <v>31000</v>
      </c>
      <c r="P178" s="122">
        <f t="shared" si="59"/>
        <v>31000</v>
      </c>
    </row>
    <row r="179" spans="1:16" s="12" customFormat="1" ht="19.5" customHeight="1" thickTop="1">
      <c r="A179" s="50">
        <v>801</v>
      </c>
      <c r="B179" s="81"/>
      <c r="C179" s="43" t="s">
        <v>23</v>
      </c>
      <c r="D179" s="94">
        <f>SUM(E179:P179)</f>
        <v>377000</v>
      </c>
      <c r="E179" s="94">
        <f>E180</f>
        <v>30082</v>
      </c>
      <c r="F179" s="94">
        <f aca="true" t="shared" si="60" ref="F179:P179">F180</f>
        <v>36918</v>
      </c>
      <c r="G179" s="94">
        <f t="shared" si="60"/>
        <v>31000</v>
      </c>
      <c r="H179" s="94">
        <f t="shared" si="60"/>
        <v>31000</v>
      </c>
      <c r="I179" s="94">
        <f t="shared" si="60"/>
        <v>31000</v>
      </c>
      <c r="J179" s="94">
        <f t="shared" si="60"/>
        <v>31000</v>
      </c>
      <c r="K179" s="94">
        <f t="shared" si="60"/>
        <v>31000</v>
      </c>
      <c r="L179" s="94">
        <f t="shared" si="60"/>
        <v>31000</v>
      </c>
      <c r="M179" s="94">
        <f t="shared" si="60"/>
        <v>31000</v>
      </c>
      <c r="N179" s="94">
        <f t="shared" si="60"/>
        <v>31000</v>
      </c>
      <c r="O179" s="94">
        <f t="shared" si="60"/>
        <v>31000</v>
      </c>
      <c r="P179" s="94">
        <f t="shared" si="60"/>
        <v>31000</v>
      </c>
    </row>
    <row r="180" spans="1:16" s="12" customFormat="1" ht="19.5" customHeight="1">
      <c r="A180" s="164"/>
      <c r="B180" s="37">
        <v>80104</v>
      </c>
      <c r="C180" s="53" t="s">
        <v>119</v>
      </c>
      <c r="D180" s="120">
        <f>SUM(E180:P180)</f>
        <v>377000</v>
      </c>
      <c r="E180" s="120">
        <v>30082</v>
      </c>
      <c r="F180" s="120">
        <v>36918</v>
      </c>
      <c r="G180" s="120">
        <v>31000</v>
      </c>
      <c r="H180" s="120">
        <v>31000</v>
      </c>
      <c r="I180" s="120">
        <v>31000</v>
      </c>
      <c r="J180" s="120">
        <v>31000</v>
      </c>
      <c r="K180" s="120">
        <v>31000</v>
      </c>
      <c r="L180" s="120">
        <v>31000</v>
      </c>
      <c r="M180" s="120">
        <v>31000</v>
      </c>
      <c r="N180" s="120">
        <v>31000</v>
      </c>
      <c r="O180" s="120">
        <v>31000</v>
      </c>
      <c r="P180" s="120">
        <v>31000</v>
      </c>
    </row>
    <row r="181" spans="1:16" s="12" customFormat="1" ht="19.5" customHeight="1">
      <c r="A181" s="42">
        <v>854</v>
      </c>
      <c r="B181" s="81"/>
      <c r="C181" s="43" t="s">
        <v>32</v>
      </c>
      <c r="D181" s="94">
        <f>SUM(E181:P181)</f>
        <v>135300</v>
      </c>
      <c r="E181" s="94"/>
      <c r="F181" s="94">
        <f aca="true" t="shared" si="61" ref="F181:K181">F182</f>
        <v>27860</v>
      </c>
      <c r="G181" s="94">
        <f t="shared" si="61"/>
        <v>20410</v>
      </c>
      <c r="H181" s="94">
        <f t="shared" si="61"/>
        <v>20410</v>
      </c>
      <c r="I181" s="94">
        <f t="shared" si="61"/>
        <v>20410</v>
      </c>
      <c r="J181" s="94">
        <f t="shared" si="61"/>
        <v>40210</v>
      </c>
      <c r="K181" s="94">
        <f t="shared" si="61"/>
        <v>6000</v>
      </c>
      <c r="L181" s="94"/>
      <c r="M181" s="94"/>
      <c r="N181" s="94"/>
      <c r="O181" s="94"/>
      <c r="P181" s="94"/>
    </row>
    <row r="182" spans="1:16" s="12" customFormat="1" ht="19.5" customHeight="1">
      <c r="A182" s="164"/>
      <c r="B182" s="37">
        <v>85415</v>
      </c>
      <c r="C182" s="53" t="s">
        <v>53</v>
      </c>
      <c r="D182" s="120">
        <f>SUM(E182:P182)</f>
        <v>135300</v>
      </c>
      <c r="E182" s="120"/>
      <c r="F182" s="120">
        <v>27860</v>
      </c>
      <c r="G182" s="120">
        <v>20410</v>
      </c>
      <c r="H182" s="120">
        <v>20410</v>
      </c>
      <c r="I182" s="120">
        <v>20410</v>
      </c>
      <c r="J182" s="120">
        <v>40210</v>
      </c>
      <c r="K182" s="120">
        <v>6000</v>
      </c>
      <c r="L182" s="120"/>
      <c r="M182" s="120"/>
      <c r="N182" s="120"/>
      <c r="O182" s="120"/>
      <c r="P182" s="120"/>
    </row>
    <row r="183" spans="1:16" s="12" customFormat="1" ht="26.25" customHeight="1">
      <c r="A183" s="38"/>
      <c r="B183" s="38"/>
      <c r="C183" s="39" t="s">
        <v>154</v>
      </c>
      <c r="D183" s="121">
        <f aca="true" t="shared" si="62" ref="D183:D196">SUM(E183:P183)</f>
        <v>541000</v>
      </c>
      <c r="E183" s="121">
        <f>E184+E191+E194</f>
        <v>21400</v>
      </c>
      <c r="F183" s="121">
        <f aca="true" t="shared" si="63" ref="F183:P183">F184+F191+F194</f>
        <v>41400</v>
      </c>
      <c r="G183" s="121">
        <f t="shared" si="63"/>
        <v>66400</v>
      </c>
      <c r="H183" s="121">
        <f t="shared" si="63"/>
        <v>86900</v>
      </c>
      <c r="I183" s="121">
        <f t="shared" si="63"/>
        <v>48000</v>
      </c>
      <c r="J183" s="121">
        <f t="shared" si="63"/>
        <v>32900</v>
      </c>
      <c r="K183" s="121">
        <f t="shared" si="63"/>
        <v>24400</v>
      </c>
      <c r="L183" s="121">
        <f t="shared" si="63"/>
        <v>51900</v>
      </c>
      <c r="M183" s="121">
        <f t="shared" si="63"/>
        <v>54900</v>
      </c>
      <c r="N183" s="121">
        <f t="shared" si="63"/>
        <v>45000</v>
      </c>
      <c r="O183" s="121">
        <f t="shared" si="63"/>
        <v>29900</v>
      </c>
      <c r="P183" s="121">
        <f t="shared" si="63"/>
        <v>37900</v>
      </c>
    </row>
    <row r="184" spans="1:16" s="12" customFormat="1" ht="19.5" customHeight="1" thickBot="1">
      <c r="A184" s="41"/>
      <c r="B184" s="41"/>
      <c r="C184" s="45" t="s">
        <v>6</v>
      </c>
      <c r="D184" s="122">
        <f t="shared" si="62"/>
        <v>404800</v>
      </c>
      <c r="E184" s="122">
        <f>E185+E187+E189</f>
        <v>21400</v>
      </c>
      <c r="F184" s="122">
        <f aca="true" t="shared" si="64" ref="F184:P184">F185+F187+F189</f>
        <v>16400</v>
      </c>
      <c r="G184" s="122">
        <f t="shared" si="64"/>
        <v>30400</v>
      </c>
      <c r="H184" s="122">
        <f t="shared" si="64"/>
        <v>41900</v>
      </c>
      <c r="I184" s="122">
        <f t="shared" si="64"/>
        <v>32900</v>
      </c>
      <c r="J184" s="122">
        <f t="shared" si="64"/>
        <v>32900</v>
      </c>
      <c r="K184" s="122">
        <f t="shared" si="64"/>
        <v>24400</v>
      </c>
      <c r="L184" s="122">
        <f t="shared" si="64"/>
        <v>51900</v>
      </c>
      <c r="M184" s="122">
        <f t="shared" si="64"/>
        <v>54900</v>
      </c>
      <c r="N184" s="122">
        <f t="shared" si="64"/>
        <v>29900</v>
      </c>
      <c r="O184" s="122">
        <f t="shared" si="64"/>
        <v>29900</v>
      </c>
      <c r="P184" s="122">
        <f t="shared" si="64"/>
        <v>37900</v>
      </c>
    </row>
    <row r="185" spans="1:16" s="12" customFormat="1" ht="19.5" customHeight="1" thickTop="1">
      <c r="A185" s="50">
        <v>500</v>
      </c>
      <c r="B185" s="81"/>
      <c r="C185" s="43" t="s">
        <v>63</v>
      </c>
      <c r="D185" s="94">
        <f t="shared" si="62"/>
        <v>54800</v>
      </c>
      <c r="E185" s="94">
        <f>E186</f>
        <v>400</v>
      </c>
      <c r="F185" s="94">
        <f aca="true" t="shared" si="65" ref="F185:P185">F186</f>
        <v>400</v>
      </c>
      <c r="G185" s="94">
        <f>G186</f>
        <v>400</v>
      </c>
      <c r="H185" s="94">
        <f t="shared" si="65"/>
        <v>400</v>
      </c>
      <c r="I185" s="94">
        <f t="shared" si="65"/>
        <v>400</v>
      </c>
      <c r="J185" s="94">
        <f t="shared" si="65"/>
        <v>400</v>
      </c>
      <c r="K185" s="94">
        <f t="shared" si="65"/>
        <v>400</v>
      </c>
      <c r="L185" s="94">
        <f t="shared" si="65"/>
        <v>25400</v>
      </c>
      <c r="M185" s="94">
        <f t="shared" si="65"/>
        <v>25400</v>
      </c>
      <c r="N185" s="94">
        <f t="shared" si="65"/>
        <v>400</v>
      </c>
      <c r="O185" s="94">
        <f t="shared" si="65"/>
        <v>400</v>
      </c>
      <c r="P185" s="94">
        <f t="shared" si="65"/>
        <v>400</v>
      </c>
    </row>
    <row r="186" spans="1:16" s="12" customFormat="1" ht="19.5" customHeight="1">
      <c r="A186" s="37"/>
      <c r="B186" s="37">
        <v>50095</v>
      </c>
      <c r="C186" s="53" t="s">
        <v>2</v>
      </c>
      <c r="D186" s="150">
        <f t="shared" si="62"/>
        <v>54800</v>
      </c>
      <c r="E186" s="120">
        <v>400</v>
      </c>
      <c r="F186" s="120">
        <v>400</v>
      </c>
      <c r="G186" s="120">
        <v>400</v>
      </c>
      <c r="H186" s="120">
        <v>400</v>
      </c>
      <c r="I186" s="120">
        <v>400</v>
      </c>
      <c r="J186" s="120">
        <v>400</v>
      </c>
      <c r="K186" s="120">
        <v>400</v>
      </c>
      <c r="L186" s="120">
        <v>25400</v>
      </c>
      <c r="M186" s="120">
        <v>25400</v>
      </c>
      <c r="N186" s="120">
        <v>400</v>
      </c>
      <c r="O186" s="120">
        <v>400</v>
      </c>
      <c r="P186" s="120">
        <v>400</v>
      </c>
    </row>
    <row r="187" spans="1:16" s="12" customFormat="1" ht="65.25" customHeight="1">
      <c r="A187" s="50">
        <v>756</v>
      </c>
      <c r="B187" s="50"/>
      <c r="C187" s="43" t="s">
        <v>116</v>
      </c>
      <c r="D187" s="94">
        <f t="shared" si="62"/>
        <v>300000</v>
      </c>
      <c r="E187" s="94">
        <f>E188</f>
        <v>20000</v>
      </c>
      <c r="F187" s="94">
        <f aca="true" t="shared" si="66" ref="F187:P187">F188</f>
        <v>14000</v>
      </c>
      <c r="G187" s="94">
        <f t="shared" si="66"/>
        <v>21000</v>
      </c>
      <c r="H187" s="94">
        <f t="shared" si="66"/>
        <v>30000</v>
      </c>
      <c r="I187" s="94">
        <f t="shared" si="66"/>
        <v>30000</v>
      </c>
      <c r="J187" s="94">
        <f t="shared" si="66"/>
        <v>31000</v>
      </c>
      <c r="K187" s="94">
        <f t="shared" si="66"/>
        <v>23000</v>
      </c>
      <c r="L187" s="94">
        <f t="shared" si="66"/>
        <v>25000</v>
      </c>
      <c r="M187" s="94">
        <f t="shared" si="66"/>
        <v>28000</v>
      </c>
      <c r="N187" s="94">
        <f t="shared" si="66"/>
        <v>26000</v>
      </c>
      <c r="O187" s="94">
        <f t="shared" si="66"/>
        <v>24000</v>
      </c>
      <c r="P187" s="94">
        <f t="shared" si="66"/>
        <v>28000</v>
      </c>
    </row>
    <row r="188" spans="1:16" s="12" customFormat="1" ht="30.75" customHeight="1">
      <c r="A188" s="44"/>
      <c r="B188" s="37">
        <v>75647</v>
      </c>
      <c r="C188" s="51" t="s">
        <v>106</v>
      </c>
      <c r="D188" s="151">
        <f t="shared" si="62"/>
        <v>300000</v>
      </c>
      <c r="E188" s="120">
        <v>20000</v>
      </c>
      <c r="F188" s="120">
        <v>14000</v>
      </c>
      <c r="G188" s="120">
        <v>21000</v>
      </c>
      <c r="H188" s="120">
        <v>30000</v>
      </c>
      <c r="I188" s="120">
        <v>30000</v>
      </c>
      <c r="J188" s="120">
        <v>31000</v>
      </c>
      <c r="K188" s="120">
        <v>23000</v>
      </c>
      <c r="L188" s="120">
        <v>25000</v>
      </c>
      <c r="M188" s="120">
        <v>28000</v>
      </c>
      <c r="N188" s="120">
        <v>26000</v>
      </c>
      <c r="O188" s="120">
        <v>24000</v>
      </c>
      <c r="P188" s="120">
        <v>28000</v>
      </c>
    </row>
    <row r="189" spans="1:16" s="12" customFormat="1" ht="19.5" customHeight="1">
      <c r="A189" s="42">
        <v>851</v>
      </c>
      <c r="B189" s="81"/>
      <c r="C189" s="59" t="s">
        <v>26</v>
      </c>
      <c r="D189" s="94">
        <f t="shared" si="62"/>
        <v>50000</v>
      </c>
      <c r="E189" s="94">
        <f>E190</f>
        <v>1000</v>
      </c>
      <c r="F189" s="94">
        <f aca="true" t="shared" si="67" ref="F189:P189">F190</f>
        <v>2000</v>
      </c>
      <c r="G189" s="94">
        <f t="shared" si="67"/>
        <v>9000</v>
      </c>
      <c r="H189" s="94">
        <f t="shared" si="67"/>
        <v>11500</v>
      </c>
      <c r="I189" s="94">
        <f t="shared" si="67"/>
        <v>2500</v>
      </c>
      <c r="J189" s="94">
        <f t="shared" si="67"/>
        <v>1500</v>
      </c>
      <c r="K189" s="94">
        <f t="shared" si="67"/>
        <v>1000</v>
      </c>
      <c r="L189" s="94">
        <f t="shared" si="67"/>
        <v>1500</v>
      </c>
      <c r="M189" s="94">
        <f t="shared" si="67"/>
        <v>1500</v>
      </c>
      <c r="N189" s="94">
        <f t="shared" si="67"/>
        <v>3500</v>
      </c>
      <c r="O189" s="94">
        <f t="shared" si="67"/>
        <v>5500</v>
      </c>
      <c r="P189" s="94">
        <f t="shared" si="67"/>
        <v>9500</v>
      </c>
    </row>
    <row r="190" spans="1:16" s="12" customFormat="1" ht="19.5" customHeight="1">
      <c r="A190" s="44"/>
      <c r="B190" s="37">
        <v>85154</v>
      </c>
      <c r="C190" s="51" t="s">
        <v>92</v>
      </c>
      <c r="D190" s="150">
        <f t="shared" si="62"/>
        <v>50000</v>
      </c>
      <c r="E190" s="120">
        <v>1000</v>
      </c>
      <c r="F190" s="120">
        <v>2000</v>
      </c>
      <c r="G190" s="120">
        <v>9000</v>
      </c>
      <c r="H190" s="120">
        <v>11500</v>
      </c>
      <c r="I190" s="120">
        <v>2500</v>
      </c>
      <c r="J190" s="120">
        <v>1500</v>
      </c>
      <c r="K190" s="120">
        <v>1000</v>
      </c>
      <c r="L190" s="120">
        <v>1500</v>
      </c>
      <c r="M190" s="120">
        <v>1500</v>
      </c>
      <c r="N190" s="120">
        <v>3500</v>
      </c>
      <c r="O190" s="120">
        <v>5500</v>
      </c>
      <c r="P190" s="120">
        <v>9500</v>
      </c>
    </row>
    <row r="191" spans="1:16" ht="35.25" customHeight="1" thickBot="1">
      <c r="A191" s="41"/>
      <c r="B191" s="41"/>
      <c r="C191" s="45" t="s">
        <v>59</v>
      </c>
      <c r="D191" s="122">
        <f t="shared" si="62"/>
        <v>30200</v>
      </c>
      <c r="E191" s="122"/>
      <c r="F191" s="122"/>
      <c r="G191" s="122"/>
      <c r="H191" s="122"/>
      <c r="I191" s="122">
        <f>I192</f>
        <v>15100</v>
      </c>
      <c r="J191" s="122"/>
      <c r="K191" s="122"/>
      <c r="L191" s="122"/>
      <c r="M191" s="122"/>
      <c r="N191" s="122">
        <f>N192</f>
        <v>15100</v>
      </c>
      <c r="O191" s="122"/>
      <c r="P191" s="122"/>
    </row>
    <row r="192" spans="1:16" s="5" customFormat="1" ht="49.5" customHeight="1" thickTop="1">
      <c r="A192" s="66">
        <v>751</v>
      </c>
      <c r="B192" s="50"/>
      <c r="C192" s="43" t="s">
        <v>115</v>
      </c>
      <c r="D192" s="94">
        <f t="shared" si="62"/>
        <v>30200</v>
      </c>
      <c r="E192" s="94"/>
      <c r="F192" s="94"/>
      <c r="G192" s="94"/>
      <c r="H192" s="94"/>
      <c r="I192" s="94">
        <f>I193</f>
        <v>15100</v>
      </c>
      <c r="J192" s="94"/>
      <c r="K192" s="94"/>
      <c r="L192" s="94"/>
      <c r="M192" s="94"/>
      <c r="N192" s="94">
        <f>N193</f>
        <v>15100</v>
      </c>
      <c r="O192" s="94"/>
      <c r="P192" s="94"/>
    </row>
    <row r="193" spans="1:16" s="5" customFormat="1" ht="30.75" customHeight="1">
      <c r="A193" s="37"/>
      <c r="B193" s="62">
        <v>75101</v>
      </c>
      <c r="C193" s="53" t="s">
        <v>62</v>
      </c>
      <c r="D193" s="151">
        <f t="shared" si="62"/>
        <v>30200</v>
      </c>
      <c r="E193" s="120"/>
      <c r="F193" s="120"/>
      <c r="G193" s="120"/>
      <c r="H193" s="120"/>
      <c r="I193" s="120">
        <v>15100</v>
      </c>
      <c r="J193" s="123"/>
      <c r="K193" s="123"/>
      <c r="L193" s="123"/>
      <c r="M193" s="123"/>
      <c r="N193" s="123">
        <v>15100</v>
      </c>
      <c r="O193" s="123"/>
      <c r="P193" s="123"/>
    </row>
    <row r="194" spans="1:16" s="12" customFormat="1" ht="47.25" customHeight="1" thickBot="1">
      <c r="A194" s="38"/>
      <c r="B194" s="38"/>
      <c r="C194" s="45" t="s">
        <v>42</v>
      </c>
      <c r="D194" s="122">
        <f t="shared" si="62"/>
        <v>106000</v>
      </c>
      <c r="E194" s="122"/>
      <c r="F194" s="122">
        <f aca="true" t="shared" si="68" ref="F194:H195">F195</f>
        <v>25000</v>
      </c>
      <c r="G194" s="122">
        <f t="shared" si="68"/>
        <v>36000</v>
      </c>
      <c r="H194" s="122">
        <f t="shared" si="68"/>
        <v>45000</v>
      </c>
      <c r="I194" s="122"/>
      <c r="J194" s="143"/>
      <c r="K194" s="143"/>
      <c r="L194" s="143"/>
      <c r="M194" s="143"/>
      <c r="N194" s="143"/>
      <c r="O194" s="143"/>
      <c r="P194" s="143"/>
    </row>
    <row r="195" spans="1:16" s="5" customFormat="1" ht="23.25" customHeight="1" thickTop="1">
      <c r="A195" s="42">
        <v>750</v>
      </c>
      <c r="B195" s="42"/>
      <c r="C195" s="59" t="s">
        <v>18</v>
      </c>
      <c r="D195" s="94">
        <f t="shared" si="62"/>
        <v>106000</v>
      </c>
      <c r="E195" s="132"/>
      <c r="F195" s="132">
        <f t="shared" si="68"/>
        <v>25000</v>
      </c>
      <c r="G195" s="132">
        <f t="shared" si="68"/>
        <v>36000</v>
      </c>
      <c r="H195" s="132">
        <f t="shared" si="68"/>
        <v>45000</v>
      </c>
      <c r="I195" s="132"/>
      <c r="J195" s="132"/>
      <c r="K195" s="132"/>
      <c r="L195" s="132"/>
      <c r="M195" s="132"/>
      <c r="N195" s="132"/>
      <c r="O195" s="132"/>
      <c r="P195" s="132"/>
    </row>
    <row r="196" spans="1:16" s="5" customFormat="1" ht="20.25" customHeight="1">
      <c r="A196" s="44"/>
      <c r="B196" s="37">
        <v>75045</v>
      </c>
      <c r="C196" s="91" t="s">
        <v>52</v>
      </c>
      <c r="D196" s="151">
        <f t="shared" si="62"/>
        <v>106000</v>
      </c>
      <c r="E196" s="120"/>
      <c r="F196" s="120">
        <v>25000</v>
      </c>
      <c r="G196" s="120">
        <v>36000</v>
      </c>
      <c r="H196" s="120">
        <v>45000</v>
      </c>
      <c r="I196" s="120"/>
      <c r="J196" s="120"/>
      <c r="K196" s="120"/>
      <c r="L196" s="120"/>
      <c r="M196" s="120"/>
      <c r="N196" s="120"/>
      <c r="O196" s="120"/>
      <c r="P196" s="120"/>
    </row>
    <row r="197" spans="1:16" s="12" customFormat="1" ht="25.5" customHeight="1">
      <c r="A197" s="38"/>
      <c r="B197" s="38"/>
      <c r="C197" s="39" t="s">
        <v>155</v>
      </c>
      <c r="D197" s="121">
        <f aca="true" t="shared" si="69" ref="D197:D216">SUM(E197:P197)</f>
        <v>51517920</v>
      </c>
      <c r="E197" s="121">
        <f>E198+E227</f>
        <v>3524880</v>
      </c>
      <c r="F197" s="121">
        <f aca="true" t="shared" si="70" ref="F197:P197">F198+F227</f>
        <v>5098800</v>
      </c>
      <c r="G197" s="121">
        <f t="shared" si="70"/>
        <v>4165402</v>
      </c>
      <c r="H197" s="121">
        <f t="shared" si="70"/>
        <v>4550040</v>
      </c>
      <c r="I197" s="121">
        <f t="shared" si="70"/>
        <v>4433910</v>
      </c>
      <c r="J197" s="121">
        <f t="shared" si="70"/>
        <v>4317707</v>
      </c>
      <c r="K197" s="121">
        <f t="shared" si="70"/>
        <v>4253100</v>
      </c>
      <c r="L197" s="121">
        <f t="shared" si="70"/>
        <v>4354098</v>
      </c>
      <c r="M197" s="121">
        <f t="shared" si="70"/>
        <v>4315204</v>
      </c>
      <c r="N197" s="121">
        <f t="shared" si="70"/>
        <v>4449760</v>
      </c>
      <c r="O197" s="121">
        <f t="shared" si="70"/>
        <v>4060790</v>
      </c>
      <c r="P197" s="121">
        <f t="shared" si="70"/>
        <v>3994229</v>
      </c>
    </row>
    <row r="198" spans="1:16" s="12" customFormat="1" ht="19.5" customHeight="1" thickBot="1">
      <c r="A198" s="41"/>
      <c r="B198" s="41"/>
      <c r="C198" s="45" t="s">
        <v>6</v>
      </c>
      <c r="D198" s="122">
        <f t="shared" si="69"/>
        <v>50997920</v>
      </c>
      <c r="E198" s="122">
        <f>E199+E202+E205+E211+E214+E216+E223</f>
        <v>3478530</v>
      </c>
      <c r="F198" s="122">
        <f aca="true" t="shared" si="71" ref="F198:P198">F199+F202+F205+F211+F214+F216+F223</f>
        <v>5030570</v>
      </c>
      <c r="G198" s="122">
        <f t="shared" si="71"/>
        <v>4095402</v>
      </c>
      <c r="H198" s="122">
        <f t="shared" si="71"/>
        <v>4493730</v>
      </c>
      <c r="I198" s="122">
        <f t="shared" si="71"/>
        <v>4384630</v>
      </c>
      <c r="J198" s="122">
        <f t="shared" si="71"/>
        <v>4282627</v>
      </c>
      <c r="K198" s="122">
        <f t="shared" si="71"/>
        <v>4217920</v>
      </c>
      <c r="L198" s="122">
        <f t="shared" si="71"/>
        <v>4318548</v>
      </c>
      <c r="M198" s="122">
        <f t="shared" si="71"/>
        <v>4283844</v>
      </c>
      <c r="N198" s="122">
        <f t="shared" si="71"/>
        <v>4418530</v>
      </c>
      <c r="O198" s="122">
        <f t="shared" si="71"/>
        <v>4031140</v>
      </c>
      <c r="P198" s="122">
        <f t="shared" si="71"/>
        <v>3962449</v>
      </c>
    </row>
    <row r="199" spans="1:16" s="12" customFormat="1" ht="19.5" customHeight="1" thickTop="1">
      <c r="A199" s="50">
        <v>630</v>
      </c>
      <c r="B199" s="81"/>
      <c r="C199" s="43" t="s">
        <v>11</v>
      </c>
      <c r="D199" s="94">
        <f t="shared" si="69"/>
        <v>235000</v>
      </c>
      <c r="E199" s="94">
        <f>E200+E201</f>
        <v>57500</v>
      </c>
      <c r="F199" s="94">
        <f aca="true" t="shared" si="72" ref="F199:P199">F200+F201</f>
        <v>2000</v>
      </c>
      <c r="G199" s="94">
        <f t="shared" si="72"/>
        <v>1000</v>
      </c>
      <c r="H199" s="94">
        <f t="shared" si="72"/>
        <v>59700</v>
      </c>
      <c r="I199" s="94">
        <f t="shared" si="72"/>
        <v>5000</v>
      </c>
      <c r="J199" s="94">
        <f t="shared" si="72"/>
        <v>5000</v>
      </c>
      <c r="K199" s="94">
        <f t="shared" si="72"/>
        <v>34300</v>
      </c>
      <c r="L199" s="94">
        <f t="shared" si="72"/>
        <v>2200</v>
      </c>
      <c r="M199" s="94">
        <f t="shared" si="72"/>
        <v>13000</v>
      </c>
      <c r="N199" s="94">
        <f t="shared" si="72"/>
        <v>52300</v>
      </c>
      <c r="O199" s="94">
        <f t="shared" si="72"/>
        <v>1000</v>
      </c>
      <c r="P199" s="94">
        <f t="shared" si="72"/>
        <v>2000</v>
      </c>
    </row>
    <row r="200" spans="1:16" s="12" customFormat="1" ht="19.5" customHeight="1">
      <c r="A200" s="164"/>
      <c r="B200" s="37">
        <v>63001</v>
      </c>
      <c r="C200" s="53" t="s">
        <v>12</v>
      </c>
      <c r="D200" s="120">
        <f t="shared" si="69"/>
        <v>185000</v>
      </c>
      <c r="E200" s="120">
        <v>53000</v>
      </c>
      <c r="F200" s="120"/>
      <c r="G200" s="120"/>
      <c r="H200" s="120">
        <v>48700</v>
      </c>
      <c r="I200" s="120"/>
      <c r="J200" s="120"/>
      <c r="K200" s="120">
        <v>33000</v>
      </c>
      <c r="L200" s="120"/>
      <c r="M200" s="120"/>
      <c r="N200" s="120">
        <v>50300</v>
      </c>
      <c r="O200" s="120"/>
      <c r="P200" s="120"/>
    </row>
    <row r="201" spans="1:16" s="12" customFormat="1" ht="27.75" customHeight="1">
      <c r="A201" s="156"/>
      <c r="B201" s="37">
        <v>63003</v>
      </c>
      <c r="C201" s="53" t="s">
        <v>65</v>
      </c>
      <c r="D201" s="120">
        <f t="shared" si="69"/>
        <v>50000</v>
      </c>
      <c r="E201" s="120">
        <v>4500</v>
      </c>
      <c r="F201" s="120">
        <v>2000</v>
      </c>
      <c r="G201" s="120">
        <v>1000</v>
      </c>
      <c r="H201" s="120">
        <v>11000</v>
      </c>
      <c r="I201" s="120">
        <v>5000</v>
      </c>
      <c r="J201" s="120">
        <v>5000</v>
      </c>
      <c r="K201" s="120">
        <v>1300</v>
      </c>
      <c r="L201" s="120">
        <v>2200</v>
      </c>
      <c r="M201" s="120">
        <v>13000</v>
      </c>
      <c r="N201" s="120">
        <v>2000</v>
      </c>
      <c r="O201" s="120">
        <v>1000</v>
      </c>
      <c r="P201" s="120">
        <v>2000</v>
      </c>
    </row>
    <row r="202" spans="1:16" s="12" customFormat="1" ht="19.5" customHeight="1">
      <c r="A202" s="42">
        <v>700</v>
      </c>
      <c r="B202" s="42"/>
      <c r="C202" s="59" t="s">
        <v>13</v>
      </c>
      <c r="D202" s="132">
        <f t="shared" si="69"/>
        <v>6675000</v>
      </c>
      <c r="E202" s="132">
        <f>E203+E204</f>
        <v>306000</v>
      </c>
      <c r="F202" s="132">
        <f aca="true" t="shared" si="73" ref="F202:P202">F203+F204</f>
        <v>406000</v>
      </c>
      <c r="G202" s="132">
        <f t="shared" si="73"/>
        <v>476200</v>
      </c>
      <c r="H202" s="132">
        <f t="shared" si="73"/>
        <v>556200</v>
      </c>
      <c r="I202" s="132">
        <f t="shared" si="73"/>
        <v>556200</v>
      </c>
      <c r="J202" s="132">
        <f t="shared" si="73"/>
        <v>626200</v>
      </c>
      <c r="K202" s="132">
        <f t="shared" si="73"/>
        <v>616200</v>
      </c>
      <c r="L202" s="132">
        <f t="shared" si="73"/>
        <v>606200</v>
      </c>
      <c r="M202" s="132">
        <f t="shared" si="73"/>
        <v>726200</v>
      </c>
      <c r="N202" s="132">
        <f t="shared" si="73"/>
        <v>666200</v>
      </c>
      <c r="O202" s="132">
        <f t="shared" si="73"/>
        <v>616700</v>
      </c>
      <c r="P202" s="132">
        <f t="shared" si="73"/>
        <v>516700</v>
      </c>
    </row>
    <row r="203" spans="1:16" s="12" customFormat="1" ht="21.75" customHeight="1">
      <c r="A203" s="164"/>
      <c r="B203" s="41">
        <v>70001</v>
      </c>
      <c r="C203" s="53" t="s">
        <v>67</v>
      </c>
      <c r="D203" s="150">
        <f t="shared" si="69"/>
        <v>6500000</v>
      </c>
      <c r="E203" s="123">
        <v>300000</v>
      </c>
      <c r="F203" s="123">
        <v>400000</v>
      </c>
      <c r="G203" s="123">
        <v>450000</v>
      </c>
      <c r="H203" s="123">
        <v>550000</v>
      </c>
      <c r="I203" s="123">
        <v>550000</v>
      </c>
      <c r="J203" s="123">
        <v>600000</v>
      </c>
      <c r="K203" s="123">
        <v>600000</v>
      </c>
      <c r="L203" s="123">
        <v>600000</v>
      </c>
      <c r="M203" s="123">
        <v>700000</v>
      </c>
      <c r="N203" s="123">
        <v>650000</v>
      </c>
      <c r="O203" s="123">
        <v>600000</v>
      </c>
      <c r="P203" s="123">
        <v>500000</v>
      </c>
    </row>
    <row r="204" spans="1:16" s="12" customFormat="1" ht="29.25" customHeight="1">
      <c r="A204" s="153"/>
      <c r="B204" s="67">
        <v>70004</v>
      </c>
      <c r="C204" s="51" t="s">
        <v>97</v>
      </c>
      <c r="D204" s="123">
        <f t="shared" si="69"/>
        <v>175000</v>
      </c>
      <c r="E204" s="123">
        <v>6000</v>
      </c>
      <c r="F204" s="123">
        <v>6000</v>
      </c>
      <c r="G204" s="123">
        <v>26200</v>
      </c>
      <c r="H204" s="123">
        <v>6200</v>
      </c>
      <c r="I204" s="123">
        <v>6200</v>
      </c>
      <c r="J204" s="123">
        <v>26200</v>
      </c>
      <c r="K204" s="123">
        <v>16200</v>
      </c>
      <c r="L204" s="123">
        <v>6200</v>
      </c>
      <c r="M204" s="123">
        <v>26200</v>
      </c>
      <c r="N204" s="123">
        <v>16200</v>
      </c>
      <c r="O204" s="123">
        <v>16700</v>
      </c>
      <c r="P204" s="123">
        <v>16700</v>
      </c>
    </row>
    <row r="205" spans="1:16" s="12" customFormat="1" ht="21.75" customHeight="1">
      <c r="A205" s="42">
        <v>851</v>
      </c>
      <c r="B205" s="82"/>
      <c r="C205" s="59" t="s">
        <v>26</v>
      </c>
      <c r="D205" s="94">
        <f t="shared" si="69"/>
        <v>5290000</v>
      </c>
      <c r="E205" s="132">
        <f>E206+E207+E208+E209+E210</f>
        <v>60000</v>
      </c>
      <c r="F205" s="132">
        <f aca="true" t="shared" si="74" ref="F205:P205">F206+F207+F208+F209+F210</f>
        <v>1310000</v>
      </c>
      <c r="G205" s="132">
        <f t="shared" si="74"/>
        <v>432380</v>
      </c>
      <c r="H205" s="132">
        <f t="shared" si="74"/>
        <v>643660</v>
      </c>
      <c r="I205" s="132">
        <f t="shared" si="74"/>
        <v>596160</v>
      </c>
      <c r="J205" s="132">
        <f t="shared" si="74"/>
        <v>396160</v>
      </c>
      <c r="K205" s="132">
        <f t="shared" si="74"/>
        <v>293660</v>
      </c>
      <c r="L205" s="132">
        <f t="shared" si="74"/>
        <v>513660</v>
      </c>
      <c r="M205" s="132">
        <f t="shared" si="74"/>
        <v>206750</v>
      </c>
      <c r="N205" s="132">
        <f t="shared" si="74"/>
        <v>343160</v>
      </c>
      <c r="O205" s="132">
        <f t="shared" si="74"/>
        <v>299410</v>
      </c>
      <c r="P205" s="132">
        <f t="shared" si="74"/>
        <v>195000</v>
      </c>
    </row>
    <row r="206" spans="1:16" s="12" customFormat="1" ht="21.75" customHeight="1">
      <c r="A206" s="164"/>
      <c r="B206" s="67">
        <v>85121</v>
      </c>
      <c r="C206" s="51" t="s">
        <v>74</v>
      </c>
      <c r="D206" s="123">
        <f t="shared" si="69"/>
        <v>900000</v>
      </c>
      <c r="E206" s="123">
        <v>10000</v>
      </c>
      <c r="F206" s="123">
        <v>10000</v>
      </c>
      <c r="G206" s="123">
        <v>110000</v>
      </c>
      <c r="H206" s="123">
        <v>110000</v>
      </c>
      <c r="I206" s="123">
        <v>110000</v>
      </c>
      <c r="J206" s="123">
        <v>110000</v>
      </c>
      <c r="K206" s="123">
        <v>110000</v>
      </c>
      <c r="L206" s="123">
        <v>20000</v>
      </c>
      <c r="M206" s="123">
        <v>5000</v>
      </c>
      <c r="N206" s="123">
        <v>105000</v>
      </c>
      <c r="O206" s="123">
        <v>105000</v>
      </c>
      <c r="P206" s="123">
        <v>95000</v>
      </c>
    </row>
    <row r="207" spans="1:16" s="12" customFormat="1" ht="21.75" customHeight="1">
      <c r="A207" s="153"/>
      <c r="B207" s="67">
        <v>85149</v>
      </c>
      <c r="C207" s="51" t="s">
        <v>75</v>
      </c>
      <c r="D207" s="123">
        <f t="shared" si="69"/>
        <v>200000</v>
      </c>
      <c r="E207" s="123"/>
      <c r="F207" s="123"/>
      <c r="G207" s="123"/>
      <c r="H207" s="123">
        <v>30000</v>
      </c>
      <c r="I207" s="123">
        <v>30000</v>
      </c>
      <c r="J207" s="123">
        <v>30000</v>
      </c>
      <c r="K207" s="123">
        <v>30000</v>
      </c>
      <c r="L207" s="123">
        <v>30000</v>
      </c>
      <c r="M207" s="123">
        <v>30000</v>
      </c>
      <c r="N207" s="123">
        <v>20000</v>
      </c>
      <c r="O207" s="123"/>
      <c r="P207" s="123"/>
    </row>
    <row r="208" spans="1:16" s="12" customFormat="1" ht="21.75" customHeight="1">
      <c r="A208" s="153"/>
      <c r="B208" s="67">
        <v>85153</v>
      </c>
      <c r="C208" s="53" t="s">
        <v>76</v>
      </c>
      <c r="D208" s="123">
        <f t="shared" si="69"/>
        <v>250000</v>
      </c>
      <c r="E208" s="123"/>
      <c r="F208" s="123"/>
      <c r="G208" s="123">
        <v>82380</v>
      </c>
      <c r="H208" s="123">
        <v>53660</v>
      </c>
      <c r="I208" s="123">
        <v>6160</v>
      </c>
      <c r="J208" s="123">
        <v>6160</v>
      </c>
      <c r="K208" s="123">
        <v>3660</v>
      </c>
      <c r="L208" s="123">
        <v>3660</v>
      </c>
      <c r="M208" s="123">
        <v>11750</v>
      </c>
      <c r="N208" s="123">
        <v>58160</v>
      </c>
      <c r="O208" s="123">
        <v>24410</v>
      </c>
      <c r="P208" s="123"/>
    </row>
    <row r="209" spans="1:16" s="12" customFormat="1" ht="21.75" customHeight="1">
      <c r="A209" s="153"/>
      <c r="B209" s="67">
        <v>85154</v>
      </c>
      <c r="C209" s="51" t="s">
        <v>92</v>
      </c>
      <c r="D209" s="123">
        <f t="shared" si="69"/>
        <v>3520000</v>
      </c>
      <c r="E209" s="123">
        <v>50000</v>
      </c>
      <c r="F209" s="123">
        <v>1300000</v>
      </c>
      <c r="G209" s="123">
        <v>200000</v>
      </c>
      <c r="H209" s="123">
        <v>400000</v>
      </c>
      <c r="I209" s="123">
        <v>400000</v>
      </c>
      <c r="J209" s="123">
        <v>200000</v>
      </c>
      <c r="K209" s="123">
        <v>100000</v>
      </c>
      <c r="L209" s="123">
        <v>400000</v>
      </c>
      <c r="M209" s="123">
        <v>100000</v>
      </c>
      <c r="N209" s="123">
        <v>100000</v>
      </c>
      <c r="O209" s="123">
        <v>170000</v>
      </c>
      <c r="P209" s="123">
        <v>100000</v>
      </c>
    </row>
    <row r="210" spans="1:16" s="12" customFormat="1" ht="21.75" customHeight="1">
      <c r="A210" s="156"/>
      <c r="B210" s="67">
        <v>85195</v>
      </c>
      <c r="C210" s="51" t="s">
        <v>2</v>
      </c>
      <c r="D210" s="123">
        <f t="shared" si="69"/>
        <v>420000</v>
      </c>
      <c r="E210" s="123"/>
      <c r="F210" s="123"/>
      <c r="G210" s="123">
        <v>40000</v>
      </c>
      <c r="H210" s="123">
        <v>50000</v>
      </c>
      <c r="I210" s="123">
        <v>50000</v>
      </c>
      <c r="J210" s="123">
        <v>50000</v>
      </c>
      <c r="K210" s="123">
        <v>50000</v>
      </c>
      <c r="L210" s="123">
        <v>60000</v>
      </c>
      <c r="M210" s="123">
        <v>60000</v>
      </c>
      <c r="N210" s="123">
        <v>60000</v>
      </c>
      <c r="O210" s="123"/>
      <c r="P210" s="123"/>
    </row>
    <row r="211" spans="1:16" s="12" customFormat="1" ht="21.75" customHeight="1">
      <c r="A211" s="42">
        <v>852</v>
      </c>
      <c r="B211" s="82"/>
      <c r="C211" s="59" t="s">
        <v>122</v>
      </c>
      <c r="D211" s="94">
        <f t="shared" si="69"/>
        <v>20480000</v>
      </c>
      <c r="E211" s="132">
        <f>E212+E213</f>
        <v>1721660</v>
      </c>
      <c r="F211" s="132">
        <f aca="true" t="shared" si="75" ref="F211:P211">F212+F213</f>
        <v>1721660</v>
      </c>
      <c r="G211" s="132">
        <f t="shared" si="75"/>
        <v>1721660</v>
      </c>
      <c r="H211" s="132">
        <f t="shared" si="75"/>
        <v>1716660</v>
      </c>
      <c r="I211" s="132">
        <f t="shared" si="75"/>
        <v>1706660</v>
      </c>
      <c r="J211" s="132">
        <f t="shared" si="75"/>
        <v>1706660</v>
      </c>
      <c r="K211" s="132">
        <f t="shared" si="75"/>
        <v>1701660</v>
      </c>
      <c r="L211" s="132">
        <f t="shared" si="75"/>
        <v>1701660</v>
      </c>
      <c r="M211" s="132">
        <f t="shared" si="75"/>
        <v>1706660</v>
      </c>
      <c r="N211" s="132">
        <f t="shared" si="75"/>
        <v>1691660</v>
      </c>
      <c r="O211" s="132">
        <f t="shared" si="75"/>
        <v>1691700</v>
      </c>
      <c r="P211" s="132">
        <f t="shared" si="75"/>
        <v>1691700</v>
      </c>
    </row>
    <row r="212" spans="1:16" s="12" customFormat="1" ht="21.75" customHeight="1">
      <c r="A212" s="164"/>
      <c r="B212" s="67">
        <v>85215</v>
      </c>
      <c r="C212" s="51" t="s">
        <v>68</v>
      </c>
      <c r="D212" s="123">
        <f t="shared" si="69"/>
        <v>20000000</v>
      </c>
      <c r="E212" s="123">
        <v>1666660</v>
      </c>
      <c r="F212" s="123">
        <v>1666660</v>
      </c>
      <c r="G212" s="123">
        <v>1666660</v>
      </c>
      <c r="H212" s="123">
        <v>1666660</v>
      </c>
      <c r="I212" s="123">
        <v>1666660</v>
      </c>
      <c r="J212" s="123">
        <v>1666660</v>
      </c>
      <c r="K212" s="123">
        <v>1666660</v>
      </c>
      <c r="L212" s="123">
        <v>1666660</v>
      </c>
      <c r="M212" s="123">
        <v>1666660</v>
      </c>
      <c r="N212" s="123">
        <v>1666660</v>
      </c>
      <c r="O212" s="123">
        <v>1666700</v>
      </c>
      <c r="P212" s="123">
        <v>1666700</v>
      </c>
    </row>
    <row r="213" spans="1:16" s="12" customFormat="1" ht="21.75" customHeight="1">
      <c r="A213" s="156"/>
      <c r="B213" s="67">
        <v>85232</v>
      </c>
      <c r="C213" s="51" t="s">
        <v>178</v>
      </c>
      <c r="D213" s="123">
        <f t="shared" si="69"/>
        <v>480000</v>
      </c>
      <c r="E213" s="123">
        <v>55000</v>
      </c>
      <c r="F213" s="123">
        <v>55000</v>
      </c>
      <c r="G213" s="123">
        <v>55000</v>
      </c>
      <c r="H213" s="123">
        <v>50000</v>
      </c>
      <c r="I213" s="123">
        <v>40000</v>
      </c>
      <c r="J213" s="123">
        <v>40000</v>
      </c>
      <c r="K213" s="123">
        <v>35000</v>
      </c>
      <c r="L213" s="123">
        <v>35000</v>
      </c>
      <c r="M213" s="123">
        <v>40000</v>
      </c>
      <c r="N213" s="123">
        <v>25000</v>
      </c>
      <c r="O213" s="123">
        <v>25000</v>
      </c>
      <c r="P213" s="123">
        <v>25000</v>
      </c>
    </row>
    <row r="214" spans="1:16" s="12" customFormat="1" ht="21.75" customHeight="1">
      <c r="A214" s="42">
        <v>854</v>
      </c>
      <c r="B214" s="81"/>
      <c r="C214" s="43" t="s">
        <v>32</v>
      </c>
      <c r="D214" s="94">
        <f t="shared" si="69"/>
        <v>150000</v>
      </c>
      <c r="E214" s="94"/>
      <c r="F214" s="94">
        <f>F215</f>
        <v>29000</v>
      </c>
      <c r="G214" s="94"/>
      <c r="H214" s="94"/>
      <c r="I214" s="94"/>
      <c r="J214" s="94">
        <f>J215</f>
        <v>20000</v>
      </c>
      <c r="K214" s="94">
        <f>K215</f>
        <v>51000</v>
      </c>
      <c r="L214" s="94">
        <f>L215</f>
        <v>50000</v>
      </c>
      <c r="M214" s="94"/>
      <c r="N214" s="94"/>
      <c r="O214" s="94"/>
      <c r="P214" s="94"/>
    </row>
    <row r="215" spans="1:16" s="12" customFormat="1" ht="46.5" customHeight="1">
      <c r="A215" s="152"/>
      <c r="B215" s="62">
        <v>85412</v>
      </c>
      <c r="C215" s="53" t="s">
        <v>134</v>
      </c>
      <c r="D215" s="123">
        <f t="shared" si="69"/>
        <v>150000</v>
      </c>
      <c r="E215" s="120"/>
      <c r="F215" s="120">
        <v>29000</v>
      </c>
      <c r="G215" s="120"/>
      <c r="H215" s="120"/>
      <c r="I215" s="120"/>
      <c r="J215" s="120">
        <v>20000</v>
      </c>
      <c r="K215" s="120">
        <v>51000</v>
      </c>
      <c r="L215" s="120">
        <v>50000</v>
      </c>
      <c r="M215" s="120"/>
      <c r="N215" s="120"/>
      <c r="O215" s="120"/>
      <c r="P215" s="120"/>
    </row>
    <row r="216" spans="1:16" s="12" customFormat="1" ht="27" customHeight="1">
      <c r="A216" s="50">
        <v>921</v>
      </c>
      <c r="B216" s="83"/>
      <c r="C216" s="43" t="s">
        <v>55</v>
      </c>
      <c r="D216" s="132">
        <f t="shared" si="69"/>
        <v>13840000</v>
      </c>
      <c r="E216" s="94">
        <f>E217+E218+E219+E220+E221+E222</f>
        <v>1246110</v>
      </c>
      <c r="F216" s="94">
        <f aca="true" t="shared" si="76" ref="F216:P216">F217+F218+F219+F220+F221+F222</f>
        <v>1232410</v>
      </c>
      <c r="G216" s="94">
        <f t="shared" si="76"/>
        <v>1150410</v>
      </c>
      <c r="H216" s="94">
        <f t="shared" si="76"/>
        <v>1091410</v>
      </c>
      <c r="I216" s="94">
        <f t="shared" si="76"/>
        <v>1261910</v>
      </c>
      <c r="J216" s="94">
        <f t="shared" si="76"/>
        <v>1209910</v>
      </c>
      <c r="K216" s="94">
        <f t="shared" si="76"/>
        <v>1168910</v>
      </c>
      <c r="L216" s="94">
        <f t="shared" si="76"/>
        <v>1083710</v>
      </c>
      <c r="M216" s="94">
        <f t="shared" si="76"/>
        <v>1176810</v>
      </c>
      <c r="N216" s="94">
        <f t="shared" si="76"/>
        <v>1187210</v>
      </c>
      <c r="O216" s="94">
        <f t="shared" si="76"/>
        <v>1054810</v>
      </c>
      <c r="P216" s="94">
        <f t="shared" si="76"/>
        <v>976390</v>
      </c>
    </row>
    <row r="217" spans="1:16" s="17" customFormat="1" ht="19.5" customHeight="1">
      <c r="A217" s="164"/>
      <c r="B217" s="84">
        <v>92105</v>
      </c>
      <c r="C217" s="89" t="s">
        <v>54</v>
      </c>
      <c r="D217" s="123">
        <f aca="true" t="shared" si="77" ref="D217:D222">SUM(E217:P217)</f>
        <v>796000</v>
      </c>
      <c r="E217" s="142">
        <v>4200</v>
      </c>
      <c r="F217" s="142">
        <v>97400</v>
      </c>
      <c r="G217" s="142">
        <v>55500</v>
      </c>
      <c r="H217" s="142">
        <v>38500</v>
      </c>
      <c r="I217" s="142">
        <v>40000</v>
      </c>
      <c r="J217" s="142">
        <v>111000</v>
      </c>
      <c r="K217" s="142">
        <v>93500</v>
      </c>
      <c r="L217" s="142">
        <v>62800</v>
      </c>
      <c r="M217" s="142">
        <v>106900</v>
      </c>
      <c r="N217" s="142">
        <v>52900</v>
      </c>
      <c r="O217" s="142">
        <v>45900</v>
      </c>
      <c r="P217" s="142">
        <v>87400</v>
      </c>
    </row>
    <row r="218" spans="1:16" s="17" customFormat="1" ht="19.5" customHeight="1">
      <c r="A218" s="153"/>
      <c r="B218" s="84">
        <v>92106</v>
      </c>
      <c r="C218" s="51" t="s">
        <v>185</v>
      </c>
      <c r="D218" s="123">
        <f t="shared" si="77"/>
        <v>2307000</v>
      </c>
      <c r="E218" s="142">
        <v>290000</v>
      </c>
      <c r="F218" s="142">
        <v>205000</v>
      </c>
      <c r="G218" s="142">
        <v>197000</v>
      </c>
      <c r="H218" s="142">
        <v>185000</v>
      </c>
      <c r="I218" s="142">
        <v>185000</v>
      </c>
      <c r="J218" s="142">
        <v>195000</v>
      </c>
      <c r="K218" s="142">
        <v>185000</v>
      </c>
      <c r="L218" s="142">
        <v>170000</v>
      </c>
      <c r="M218" s="142">
        <v>185000</v>
      </c>
      <c r="N218" s="142">
        <v>190000</v>
      </c>
      <c r="O218" s="142">
        <v>170000</v>
      </c>
      <c r="P218" s="142">
        <v>150000</v>
      </c>
    </row>
    <row r="219" spans="1:16" s="17" customFormat="1" ht="19.5" customHeight="1">
      <c r="A219" s="153"/>
      <c r="B219" s="84">
        <v>92109</v>
      </c>
      <c r="C219" s="51" t="s">
        <v>69</v>
      </c>
      <c r="D219" s="150">
        <f t="shared" si="77"/>
        <v>2325000</v>
      </c>
      <c r="E219" s="142">
        <v>210000</v>
      </c>
      <c r="F219" s="142">
        <v>188000</v>
      </c>
      <c r="G219" s="142">
        <v>185000</v>
      </c>
      <c r="H219" s="142">
        <v>185000</v>
      </c>
      <c r="I219" s="142">
        <v>270000</v>
      </c>
      <c r="J219" s="142">
        <v>230000</v>
      </c>
      <c r="K219" s="142">
        <v>225000</v>
      </c>
      <c r="L219" s="142">
        <v>185000</v>
      </c>
      <c r="M219" s="142">
        <v>222000</v>
      </c>
      <c r="N219" s="142">
        <v>155000</v>
      </c>
      <c r="O219" s="142">
        <v>135000</v>
      </c>
      <c r="P219" s="142">
        <v>135000</v>
      </c>
    </row>
    <row r="220" spans="1:16" s="17" customFormat="1" ht="19.5" customHeight="1">
      <c r="A220" s="153"/>
      <c r="B220" s="84">
        <v>92110</v>
      </c>
      <c r="C220" s="51" t="s">
        <v>70</v>
      </c>
      <c r="D220" s="123">
        <f t="shared" si="77"/>
        <v>747000</v>
      </c>
      <c r="E220" s="142">
        <v>79000</v>
      </c>
      <c r="F220" s="142">
        <v>66000</v>
      </c>
      <c r="G220" s="142">
        <v>60000</v>
      </c>
      <c r="H220" s="142">
        <v>70000</v>
      </c>
      <c r="I220" s="142">
        <v>64000</v>
      </c>
      <c r="J220" s="142">
        <v>61000</v>
      </c>
      <c r="K220" s="142">
        <v>53000</v>
      </c>
      <c r="L220" s="142">
        <v>52000</v>
      </c>
      <c r="M220" s="142">
        <v>60000</v>
      </c>
      <c r="N220" s="142">
        <v>60000</v>
      </c>
      <c r="O220" s="142">
        <v>61000</v>
      </c>
      <c r="P220" s="142">
        <v>61000</v>
      </c>
    </row>
    <row r="221" spans="1:16" s="17" customFormat="1" ht="19.5" customHeight="1">
      <c r="A221" s="153"/>
      <c r="B221" s="84">
        <v>92113</v>
      </c>
      <c r="C221" s="51" t="s">
        <v>71</v>
      </c>
      <c r="D221" s="123">
        <f t="shared" si="77"/>
        <v>2130000</v>
      </c>
      <c r="E221" s="142">
        <v>210000</v>
      </c>
      <c r="F221" s="142">
        <v>210000</v>
      </c>
      <c r="G221" s="142">
        <v>200000</v>
      </c>
      <c r="H221" s="142">
        <v>170000</v>
      </c>
      <c r="I221" s="142">
        <v>170000</v>
      </c>
      <c r="J221" s="142">
        <v>170000</v>
      </c>
      <c r="K221" s="142">
        <v>170000</v>
      </c>
      <c r="L221" s="142">
        <v>170000</v>
      </c>
      <c r="M221" s="142">
        <v>160000</v>
      </c>
      <c r="N221" s="142">
        <v>200000</v>
      </c>
      <c r="O221" s="142">
        <v>200000</v>
      </c>
      <c r="P221" s="142">
        <v>100000</v>
      </c>
    </row>
    <row r="222" spans="1:16" s="17" customFormat="1" ht="19.5" customHeight="1">
      <c r="A222" s="153"/>
      <c r="B222" s="84">
        <v>92116</v>
      </c>
      <c r="C222" s="51" t="s">
        <v>72</v>
      </c>
      <c r="D222" s="123">
        <f t="shared" si="77"/>
        <v>5535000</v>
      </c>
      <c r="E222" s="142">
        <v>452910</v>
      </c>
      <c r="F222" s="142">
        <v>466010</v>
      </c>
      <c r="G222" s="142">
        <v>452910</v>
      </c>
      <c r="H222" s="142">
        <v>442910</v>
      </c>
      <c r="I222" s="142">
        <v>532910</v>
      </c>
      <c r="J222" s="142">
        <v>442910</v>
      </c>
      <c r="K222" s="142">
        <v>442410</v>
      </c>
      <c r="L222" s="142">
        <v>443910</v>
      </c>
      <c r="M222" s="142">
        <v>442910</v>
      </c>
      <c r="N222" s="142">
        <v>529310</v>
      </c>
      <c r="O222" s="142">
        <v>442910</v>
      </c>
      <c r="P222" s="142">
        <v>442990</v>
      </c>
    </row>
    <row r="223" spans="1:16" s="12" customFormat="1" ht="18.75" customHeight="1">
      <c r="A223" s="42">
        <v>926</v>
      </c>
      <c r="B223" s="81"/>
      <c r="C223" s="43" t="s">
        <v>39</v>
      </c>
      <c r="D223" s="94">
        <f aca="true" t="shared" si="78" ref="D223:D228">SUM(E223:P223)</f>
        <v>4327920</v>
      </c>
      <c r="E223" s="94">
        <f>E224+E225+E226</f>
        <v>87260</v>
      </c>
      <c r="F223" s="94">
        <f aca="true" t="shared" si="79" ref="F223:P223">F224+F225+F226</f>
        <v>329500</v>
      </c>
      <c r="G223" s="94">
        <f>G224+G225+G226</f>
        <v>313752</v>
      </c>
      <c r="H223" s="94">
        <f t="shared" si="79"/>
        <v>426100</v>
      </c>
      <c r="I223" s="94">
        <f t="shared" si="79"/>
        <v>258700</v>
      </c>
      <c r="J223" s="94">
        <f t="shared" si="79"/>
        <v>318697</v>
      </c>
      <c r="K223" s="94">
        <f t="shared" si="79"/>
        <v>352190</v>
      </c>
      <c r="L223" s="94">
        <f t="shared" si="79"/>
        <v>361118</v>
      </c>
      <c r="M223" s="94">
        <f t="shared" si="79"/>
        <v>454424</v>
      </c>
      <c r="N223" s="94">
        <f t="shared" si="79"/>
        <v>478000</v>
      </c>
      <c r="O223" s="94">
        <f t="shared" si="79"/>
        <v>367520</v>
      </c>
      <c r="P223" s="94">
        <f t="shared" si="79"/>
        <v>580659</v>
      </c>
    </row>
    <row r="224" spans="1:16" s="12" customFormat="1" ht="18.75" customHeight="1">
      <c r="A224" s="153"/>
      <c r="B224" s="37">
        <v>92601</v>
      </c>
      <c r="C224" s="53" t="s">
        <v>40</v>
      </c>
      <c r="D224" s="123">
        <f t="shared" si="78"/>
        <v>206000</v>
      </c>
      <c r="E224" s="120">
        <v>53000</v>
      </c>
      <c r="F224" s="120"/>
      <c r="G224" s="120"/>
      <c r="H224" s="120">
        <v>52000</v>
      </c>
      <c r="I224" s="120"/>
      <c r="J224" s="120"/>
      <c r="K224" s="120">
        <v>40000</v>
      </c>
      <c r="L224" s="120"/>
      <c r="M224" s="120"/>
      <c r="N224" s="120">
        <v>61000</v>
      </c>
      <c r="O224" s="120"/>
      <c r="P224" s="120"/>
    </row>
    <row r="225" spans="1:16" s="12" customFormat="1" ht="18.75" customHeight="1">
      <c r="A225" s="153"/>
      <c r="B225" s="37">
        <v>92604</v>
      </c>
      <c r="C225" s="51" t="s">
        <v>66</v>
      </c>
      <c r="D225" s="123">
        <f t="shared" si="78"/>
        <v>1800000</v>
      </c>
      <c r="E225" s="120">
        <v>34260</v>
      </c>
      <c r="F225" s="120">
        <v>159000</v>
      </c>
      <c r="G225" s="120">
        <v>141752</v>
      </c>
      <c r="H225" s="120">
        <v>183600</v>
      </c>
      <c r="I225" s="120">
        <v>131200</v>
      </c>
      <c r="J225" s="120">
        <v>158697</v>
      </c>
      <c r="K225" s="120">
        <v>112190</v>
      </c>
      <c r="L225" s="120">
        <v>160118</v>
      </c>
      <c r="M225" s="120">
        <v>208424</v>
      </c>
      <c r="N225" s="120">
        <v>211000</v>
      </c>
      <c r="O225" s="120">
        <v>165520</v>
      </c>
      <c r="P225" s="120">
        <v>134239</v>
      </c>
    </row>
    <row r="226" spans="1:16" s="12" customFormat="1" ht="18.75" customHeight="1">
      <c r="A226" s="153"/>
      <c r="B226" s="37">
        <v>92605</v>
      </c>
      <c r="C226" s="53" t="s">
        <v>56</v>
      </c>
      <c r="D226" s="120">
        <f t="shared" si="78"/>
        <v>2321920</v>
      </c>
      <c r="E226" s="165"/>
      <c r="F226" s="120">
        <v>170500</v>
      </c>
      <c r="G226" s="120">
        <v>172000</v>
      </c>
      <c r="H226" s="120">
        <v>190500</v>
      </c>
      <c r="I226" s="120">
        <v>127500</v>
      </c>
      <c r="J226" s="120">
        <v>160000</v>
      </c>
      <c r="K226" s="120">
        <v>200000</v>
      </c>
      <c r="L226" s="120">
        <v>201000</v>
      </c>
      <c r="M226" s="120">
        <v>246000</v>
      </c>
      <c r="N226" s="120">
        <v>206000</v>
      </c>
      <c r="O226" s="120">
        <v>202000</v>
      </c>
      <c r="P226" s="120">
        <v>446420</v>
      </c>
    </row>
    <row r="227" spans="1:16" s="12" customFormat="1" ht="39" customHeight="1" thickBot="1">
      <c r="A227" s="41"/>
      <c r="B227" s="41"/>
      <c r="C227" s="45" t="s">
        <v>42</v>
      </c>
      <c r="D227" s="149">
        <f t="shared" si="78"/>
        <v>520000</v>
      </c>
      <c r="E227" s="122">
        <f>E228</f>
        <v>46350</v>
      </c>
      <c r="F227" s="122">
        <f aca="true" t="shared" si="80" ref="F227:P227">F228</f>
        <v>68230</v>
      </c>
      <c r="G227" s="122">
        <f t="shared" si="80"/>
        <v>70000</v>
      </c>
      <c r="H227" s="122">
        <f t="shared" si="80"/>
        <v>56310</v>
      </c>
      <c r="I227" s="122">
        <f t="shared" si="80"/>
        <v>49280</v>
      </c>
      <c r="J227" s="122">
        <f t="shared" si="80"/>
        <v>35080</v>
      </c>
      <c r="K227" s="122">
        <f t="shared" si="80"/>
        <v>35180</v>
      </c>
      <c r="L227" s="122">
        <f t="shared" si="80"/>
        <v>35550</v>
      </c>
      <c r="M227" s="122">
        <f t="shared" si="80"/>
        <v>31360</v>
      </c>
      <c r="N227" s="122">
        <f t="shared" si="80"/>
        <v>31230</v>
      </c>
      <c r="O227" s="122">
        <f t="shared" si="80"/>
        <v>29650</v>
      </c>
      <c r="P227" s="122">
        <f t="shared" si="80"/>
        <v>31780</v>
      </c>
    </row>
    <row r="228" spans="1:16" s="12" customFormat="1" ht="36.75" customHeight="1" thickTop="1">
      <c r="A228" s="50">
        <v>853</v>
      </c>
      <c r="B228" s="50"/>
      <c r="C228" s="43" t="s">
        <v>127</v>
      </c>
      <c r="D228" s="94">
        <f t="shared" si="78"/>
        <v>520000</v>
      </c>
      <c r="E228" s="94">
        <f>E229</f>
        <v>46350</v>
      </c>
      <c r="F228" s="94">
        <f aca="true" t="shared" si="81" ref="F228:P228">F229</f>
        <v>68230</v>
      </c>
      <c r="G228" s="94">
        <f t="shared" si="81"/>
        <v>70000</v>
      </c>
      <c r="H228" s="94">
        <f t="shared" si="81"/>
        <v>56310</v>
      </c>
      <c r="I228" s="94">
        <f t="shared" si="81"/>
        <v>49280</v>
      </c>
      <c r="J228" s="94">
        <f t="shared" si="81"/>
        <v>35080</v>
      </c>
      <c r="K228" s="94">
        <f t="shared" si="81"/>
        <v>35180</v>
      </c>
      <c r="L228" s="94">
        <f t="shared" si="81"/>
        <v>35550</v>
      </c>
      <c r="M228" s="94">
        <f t="shared" si="81"/>
        <v>31360</v>
      </c>
      <c r="N228" s="94">
        <f t="shared" si="81"/>
        <v>31230</v>
      </c>
      <c r="O228" s="94">
        <f t="shared" si="81"/>
        <v>29650</v>
      </c>
      <c r="P228" s="94">
        <f t="shared" si="81"/>
        <v>31780</v>
      </c>
    </row>
    <row r="229" spans="1:16" s="12" customFormat="1" ht="32.25" customHeight="1">
      <c r="A229" s="152"/>
      <c r="B229" s="41">
        <v>85321</v>
      </c>
      <c r="C229" s="51" t="s">
        <v>190</v>
      </c>
      <c r="D229" s="150">
        <f aca="true" t="shared" si="82" ref="D229:D266">SUM(E229:P229)</f>
        <v>520000</v>
      </c>
      <c r="E229" s="120">
        <v>46350</v>
      </c>
      <c r="F229" s="120">
        <v>68230</v>
      </c>
      <c r="G229" s="120">
        <v>70000</v>
      </c>
      <c r="H229" s="120">
        <v>56310</v>
      </c>
      <c r="I229" s="120">
        <v>49280</v>
      </c>
      <c r="J229" s="120">
        <v>35080</v>
      </c>
      <c r="K229" s="120">
        <v>35180</v>
      </c>
      <c r="L229" s="120">
        <v>35550</v>
      </c>
      <c r="M229" s="120">
        <v>31360</v>
      </c>
      <c r="N229" s="120">
        <v>31230</v>
      </c>
      <c r="O229" s="120">
        <v>29650</v>
      </c>
      <c r="P229" s="120">
        <v>31780</v>
      </c>
    </row>
    <row r="230" ht="21.75" customHeight="1"/>
    <row r="231" spans="1:16" s="12" customFormat="1" ht="24" customHeight="1">
      <c r="A231" s="38"/>
      <c r="B231" s="38"/>
      <c r="C231" s="39" t="s">
        <v>156</v>
      </c>
      <c r="D231" s="121">
        <f t="shared" si="82"/>
        <v>86513000</v>
      </c>
      <c r="E231" s="121">
        <f>E232+E260</f>
        <v>2713000</v>
      </c>
      <c r="F231" s="121">
        <f aca="true" t="shared" si="83" ref="F231:P231">F232+F260</f>
        <v>4428500</v>
      </c>
      <c r="G231" s="121">
        <f t="shared" si="83"/>
        <v>5695500</v>
      </c>
      <c r="H231" s="121">
        <f t="shared" si="83"/>
        <v>9881000</v>
      </c>
      <c r="I231" s="121">
        <f t="shared" si="83"/>
        <v>10579500</v>
      </c>
      <c r="J231" s="121">
        <f t="shared" si="83"/>
        <v>12021500</v>
      </c>
      <c r="K231" s="121">
        <f t="shared" si="83"/>
        <v>10167200</v>
      </c>
      <c r="L231" s="121">
        <f t="shared" si="83"/>
        <v>9178000</v>
      </c>
      <c r="M231" s="121">
        <f t="shared" si="83"/>
        <v>9790600</v>
      </c>
      <c r="N231" s="121">
        <f t="shared" si="83"/>
        <v>6786200</v>
      </c>
      <c r="O231" s="121">
        <f t="shared" si="83"/>
        <v>4046000</v>
      </c>
      <c r="P231" s="121">
        <f t="shared" si="83"/>
        <v>1226000</v>
      </c>
    </row>
    <row r="232" spans="1:16" s="12" customFormat="1" ht="19.5" customHeight="1" thickBot="1">
      <c r="A232" s="41"/>
      <c r="B232" s="41"/>
      <c r="C232" s="45" t="s">
        <v>6</v>
      </c>
      <c r="D232" s="122">
        <f t="shared" si="82"/>
        <v>86263000</v>
      </c>
      <c r="E232" s="122">
        <f>E233+E238+E240+E242+E247+E249+E254+E257</f>
        <v>2703000</v>
      </c>
      <c r="F232" s="122">
        <f aca="true" t="shared" si="84" ref="F232:P232">F233+F238+F240+F242+F247+F249+F254+F257</f>
        <v>4423500</v>
      </c>
      <c r="G232" s="122">
        <f t="shared" si="84"/>
        <v>5690500</v>
      </c>
      <c r="H232" s="122">
        <f t="shared" si="84"/>
        <v>9876000</v>
      </c>
      <c r="I232" s="122">
        <f t="shared" si="84"/>
        <v>10549500</v>
      </c>
      <c r="J232" s="122">
        <f t="shared" si="84"/>
        <v>12016500</v>
      </c>
      <c r="K232" s="122">
        <f t="shared" si="84"/>
        <v>10162200</v>
      </c>
      <c r="L232" s="122">
        <f t="shared" si="84"/>
        <v>9173000</v>
      </c>
      <c r="M232" s="122">
        <f t="shared" si="84"/>
        <v>9710600</v>
      </c>
      <c r="N232" s="122">
        <f t="shared" si="84"/>
        <v>6736200</v>
      </c>
      <c r="O232" s="122">
        <f t="shared" si="84"/>
        <v>3996000</v>
      </c>
      <c r="P232" s="122">
        <f t="shared" si="84"/>
        <v>1226000</v>
      </c>
    </row>
    <row r="233" spans="1:16" s="12" customFormat="1" ht="19.5" customHeight="1" thickTop="1">
      <c r="A233" s="50">
        <v>600</v>
      </c>
      <c r="B233" s="81"/>
      <c r="C233" s="43" t="s">
        <v>61</v>
      </c>
      <c r="D233" s="94">
        <f t="shared" si="82"/>
        <v>27371000</v>
      </c>
      <c r="E233" s="94">
        <f>E234+E235+E236+E237</f>
        <v>443000</v>
      </c>
      <c r="F233" s="94">
        <f aca="true" t="shared" si="85" ref="F233:P233">F234+F235+F236+F237</f>
        <v>1470000</v>
      </c>
      <c r="G233" s="94">
        <f t="shared" si="85"/>
        <v>1675000</v>
      </c>
      <c r="H233" s="94">
        <f t="shared" si="85"/>
        <v>2916000</v>
      </c>
      <c r="I233" s="94">
        <f t="shared" si="85"/>
        <v>2930000</v>
      </c>
      <c r="J233" s="94">
        <f t="shared" si="85"/>
        <v>2610000</v>
      </c>
      <c r="K233" s="94">
        <f t="shared" si="85"/>
        <v>2890000</v>
      </c>
      <c r="L233" s="94">
        <f t="shared" si="85"/>
        <v>2877000</v>
      </c>
      <c r="M233" s="94">
        <f t="shared" si="85"/>
        <v>3930000</v>
      </c>
      <c r="N233" s="94">
        <f t="shared" si="85"/>
        <v>3480000</v>
      </c>
      <c r="O233" s="94">
        <f t="shared" si="85"/>
        <v>2050000</v>
      </c>
      <c r="P233" s="94">
        <f t="shared" si="85"/>
        <v>100000</v>
      </c>
    </row>
    <row r="234" spans="1:16" s="12" customFormat="1" ht="19.5" customHeight="1">
      <c r="A234" s="44"/>
      <c r="B234" s="37">
        <v>60004</v>
      </c>
      <c r="C234" s="53" t="s">
        <v>8</v>
      </c>
      <c r="D234" s="120">
        <f t="shared" si="82"/>
        <v>3500000</v>
      </c>
      <c r="E234" s="120"/>
      <c r="F234" s="120">
        <v>300000</v>
      </c>
      <c r="G234" s="120"/>
      <c r="H234" s="120">
        <v>200000</v>
      </c>
      <c r="I234" s="120">
        <v>100000</v>
      </c>
      <c r="J234" s="120">
        <v>200000</v>
      </c>
      <c r="K234" s="120"/>
      <c r="L234" s="120">
        <v>600000</v>
      </c>
      <c r="M234" s="120">
        <v>700000</v>
      </c>
      <c r="N234" s="120">
        <v>700000</v>
      </c>
      <c r="O234" s="120">
        <v>600000</v>
      </c>
      <c r="P234" s="120">
        <v>100000</v>
      </c>
    </row>
    <row r="235" spans="1:16" s="12" customFormat="1" ht="27.75" customHeight="1">
      <c r="A235" s="38"/>
      <c r="B235" s="37">
        <v>60015</v>
      </c>
      <c r="C235" s="53" t="s">
        <v>9</v>
      </c>
      <c r="D235" s="120">
        <f t="shared" si="82"/>
        <v>21335000</v>
      </c>
      <c r="E235" s="120">
        <v>433000</v>
      </c>
      <c r="F235" s="120">
        <v>1170000</v>
      </c>
      <c r="G235" s="120">
        <v>950000</v>
      </c>
      <c r="H235" s="120">
        <v>1655000</v>
      </c>
      <c r="I235" s="120">
        <v>2790000</v>
      </c>
      <c r="J235" s="120">
        <v>2410000</v>
      </c>
      <c r="K235" s="120">
        <v>2790000</v>
      </c>
      <c r="L235" s="120">
        <v>2177000</v>
      </c>
      <c r="M235" s="120">
        <v>2980000</v>
      </c>
      <c r="N235" s="120">
        <v>2630000</v>
      </c>
      <c r="O235" s="120">
        <v>1350000</v>
      </c>
      <c r="P235" s="120"/>
    </row>
    <row r="236" spans="1:16" s="12" customFormat="1" ht="21" customHeight="1">
      <c r="A236" s="38"/>
      <c r="B236" s="37">
        <v>60016</v>
      </c>
      <c r="C236" s="53" t="s">
        <v>10</v>
      </c>
      <c r="D236" s="120">
        <f t="shared" si="82"/>
        <v>2416000</v>
      </c>
      <c r="E236" s="120">
        <v>10000</v>
      </c>
      <c r="F236" s="120"/>
      <c r="G236" s="120">
        <v>725000</v>
      </c>
      <c r="H236" s="120">
        <v>1041000</v>
      </c>
      <c r="I236" s="120">
        <v>40000</v>
      </c>
      <c r="J236" s="120"/>
      <c r="K236" s="120">
        <v>50000</v>
      </c>
      <c r="L236" s="120">
        <v>50000</v>
      </c>
      <c r="M236" s="120">
        <v>250000</v>
      </c>
      <c r="N236" s="120">
        <v>150000</v>
      </c>
      <c r="O236" s="120">
        <v>100000</v>
      </c>
      <c r="P236" s="120"/>
    </row>
    <row r="237" spans="1:16" s="12" customFormat="1" ht="21" customHeight="1">
      <c r="A237" s="41"/>
      <c r="B237" s="37">
        <v>60017</v>
      </c>
      <c r="C237" s="53" t="s">
        <v>100</v>
      </c>
      <c r="D237" s="120">
        <f t="shared" si="82"/>
        <v>120000</v>
      </c>
      <c r="E237" s="120"/>
      <c r="F237" s="120"/>
      <c r="G237" s="120"/>
      <c r="H237" s="120">
        <v>20000</v>
      </c>
      <c r="I237" s="120"/>
      <c r="J237" s="120"/>
      <c r="K237" s="120">
        <v>50000</v>
      </c>
      <c r="L237" s="120">
        <v>50000</v>
      </c>
      <c r="M237" s="120"/>
      <c r="N237" s="120"/>
      <c r="O237" s="120"/>
      <c r="P237" s="120"/>
    </row>
    <row r="238" spans="1:16" s="12" customFormat="1" ht="21" customHeight="1">
      <c r="A238" s="50">
        <v>700</v>
      </c>
      <c r="B238" s="50"/>
      <c r="C238" s="59" t="s">
        <v>13</v>
      </c>
      <c r="D238" s="94">
        <f t="shared" si="82"/>
        <v>5000000</v>
      </c>
      <c r="E238" s="94">
        <f>E239</f>
        <v>50000</v>
      </c>
      <c r="F238" s="94">
        <f aca="true" t="shared" si="86" ref="F238:P238">F239</f>
        <v>50000</v>
      </c>
      <c r="G238" s="94">
        <f t="shared" si="86"/>
        <v>300000</v>
      </c>
      <c r="H238" s="94">
        <f t="shared" si="86"/>
        <v>600000</v>
      </c>
      <c r="I238" s="94">
        <f t="shared" si="86"/>
        <v>800000</v>
      </c>
      <c r="J238" s="94">
        <f t="shared" si="86"/>
        <v>700000</v>
      </c>
      <c r="K238" s="94">
        <f t="shared" si="86"/>
        <v>550000</v>
      </c>
      <c r="L238" s="94">
        <f t="shared" si="86"/>
        <v>450000</v>
      </c>
      <c r="M238" s="94">
        <f t="shared" si="86"/>
        <v>500000</v>
      </c>
      <c r="N238" s="94">
        <f t="shared" si="86"/>
        <v>500000</v>
      </c>
      <c r="O238" s="94">
        <f t="shared" si="86"/>
        <v>300000</v>
      </c>
      <c r="P238" s="94">
        <f t="shared" si="86"/>
        <v>200000</v>
      </c>
    </row>
    <row r="239" spans="1:16" s="12" customFormat="1" ht="21" customHeight="1">
      <c r="A239" s="37"/>
      <c r="B239" s="37">
        <v>70095</v>
      </c>
      <c r="C239" s="53" t="s">
        <v>2</v>
      </c>
      <c r="D239" s="123">
        <f t="shared" si="82"/>
        <v>5000000</v>
      </c>
      <c r="E239" s="120">
        <v>50000</v>
      </c>
      <c r="F239" s="120">
        <v>50000</v>
      </c>
      <c r="G239" s="120">
        <v>300000</v>
      </c>
      <c r="H239" s="120">
        <v>600000</v>
      </c>
      <c r="I239" s="120">
        <v>800000</v>
      </c>
      <c r="J239" s="120">
        <v>700000</v>
      </c>
      <c r="K239" s="120">
        <v>550000</v>
      </c>
      <c r="L239" s="120">
        <v>450000</v>
      </c>
      <c r="M239" s="120">
        <v>500000</v>
      </c>
      <c r="N239" s="120">
        <v>500000</v>
      </c>
      <c r="O239" s="120">
        <v>300000</v>
      </c>
      <c r="P239" s="120">
        <v>200000</v>
      </c>
    </row>
    <row r="240" spans="1:16" s="12" customFormat="1" ht="21" customHeight="1">
      <c r="A240" s="50">
        <v>710</v>
      </c>
      <c r="B240" s="50"/>
      <c r="C240" s="43" t="s">
        <v>15</v>
      </c>
      <c r="D240" s="94">
        <f t="shared" si="82"/>
        <v>103000</v>
      </c>
      <c r="E240" s="94"/>
      <c r="F240" s="94">
        <f aca="true" t="shared" si="87" ref="F240:P240">F241</f>
        <v>8500</v>
      </c>
      <c r="G240" s="94">
        <f t="shared" si="87"/>
        <v>500</v>
      </c>
      <c r="H240" s="94">
        <f t="shared" si="87"/>
        <v>8000</v>
      </c>
      <c r="I240" s="94">
        <f t="shared" si="87"/>
        <v>24500</v>
      </c>
      <c r="J240" s="94">
        <f t="shared" si="87"/>
        <v>6500</v>
      </c>
      <c r="K240" s="94">
        <f t="shared" si="87"/>
        <v>2200</v>
      </c>
      <c r="L240" s="94">
        <f t="shared" si="87"/>
        <v>1000</v>
      </c>
      <c r="M240" s="94">
        <f t="shared" si="87"/>
        <v>13000</v>
      </c>
      <c r="N240" s="94">
        <f t="shared" si="87"/>
        <v>16800</v>
      </c>
      <c r="O240" s="94">
        <f t="shared" si="87"/>
        <v>6000</v>
      </c>
      <c r="P240" s="94">
        <f t="shared" si="87"/>
        <v>16000</v>
      </c>
    </row>
    <row r="241" spans="1:16" s="12" customFormat="1" ht="21" customHeight="1">
      <c r="A241" s="37"/>
      <c r="B241" s="37">
        <v>71004</v>
      </c>
      <c r="C241" s="53" t="s">
        <v>16</v>
      </c>
      <c r="D241" s="123">
        <f t="shared" si="82"/>
        <v>103000</v>
      </c>
      <c r="E241" s="120"/>
      <c r="F241" s="120">
        <v>8500</v>
      </c>
      <c r="G241" s="120">
        <v>500</v>
      </c>
      <c r="H241" s="120">
        <v>8000</v>
      </c>
      <c r="I241" s="120">
        <v>24500</v>
      </c>
      <c r="J241" s="120">
        <v>6500</v>
      </c>
      <c r="K241" s="120">
        <v>2200</v>
      </c>
      <c r="L241" s="120">
        <v>1000</v>
      </c>
      <c r="M241" s="120">
        <v>13000</v>
      </c>
      <c r="N241" s="120">
        <v>16800</v>
      </c>
      <c r="O241" s="120">
        <v>6000</v>
      </c>
      <c r="P241" s="120">
        <v>16000</v>
      </c>
    </row>
    <row r="242" spans="1:16" s="12" customFormat="1" ht="21" customHeight="1">
      <c r="A242" s="42">
        <v>801</v>
      </c>
      <c r="B242" s="42"/>
      <c r="C242" s="59" t="s">
        <v>23</v>
      </c>
      <c r="D242" s="94">
        <f t="shared" si="82"/>
        <v>16367000</v>
      </c>
      <c r="E242" s="132">
        <f>E243+E244+E245+E246</f>
        <v>1550000</v>
      </c>
      <c r="F242" s="132">
        <f aca="true" t="shared" si="88" ref="F242:P242">F243+F244+F245+F246</f>
        <v>880000</v>
      </c>
      <c r="G242" s="132">
        <f t="shared" si="88"/>
        <v>1720000</v>
      </c>
      <c r="H242" s="132">
        <f t="shared" si="88"/>
        <v>1767000</v>
      </c>
      <c r="I242" s="132">
        <f t="shared" si="88"/>
        <v>1750000</v>
      </c>
      <c r="J242" s="132">
        <f t="shared" si="88"/>
        <v>2900000</v>
      </c>
      <c r="K242" s="132">
        <f t="shared" si="88"/>
        <v>1870000</v>
      </c>
      <c r="L242" s="132">
        <f t="shared" si="88"/>
        <v>1815000</v>
      </c>
      <c r="M242" s="132">
        <f t="shared" si="88"/>
        <v>715000</v>
      </c>
      <c r="N242" s="132">
        <f t="shared" si="88"/>
        <v>700000</v>
      </c>
      <c r="O242" s="132">
        <f t="shared" si="88"/>
        <v>400000</v>
      </c>
      <c r="P242" s="132">
        <f t="shared" si="88"/>
        <v>300000</v>
      </c>
    </row>
    <row r="243" spans="1:16" s="12" customFormat="1" ht="21" customHeight="1">
      <c r="A243" s="38"/>
      <c r="B243" s="37">
        <v>80101</v>
      </c>
      <c r="C243" s="53" t="s">
        <v>24</v>
      </c>
      <c r="D243" s="123">
        <f t="shared" si="82"/>
        <v>8600000</v>
      </c>
      <c r="E243" s="120">
        <v>650000</v>
      </c>
      <c r="F243" s="120">
        <v>480000</v>
      </c>
      <c r="G243" s="120">
        <v>1170000</v>
      </c>
      <c r="H243" s="120">
        <v>800000</v>
      </c>
      <c r="I243" s="120">
        <v>750000</v>
      </c>
      <c r="J243" s="120">
        <v>1000000</v>
      </c>
      <c r="K243" s="120">
        <v>770000</v>
      </c>
      <c r="L243" s="120">
        <v>865000</v>
      </c>
      <c r="M243" s="120">
        <v>715000</v>
      </c>
      <c r="N243" s="120">
        <v>700000</v>
      </c>
      <c r="O243" s="120">
        <v>400000</v>
      </c>
      <c r="P243" s="120">
        <v>300000</v>
      </c>
    </row>
    <row r="244" spans="1:16" s="12" customFormat="1" ht="21" customHeight="1">
      <c r="A244" s="38"/>
      <c r="B244" s="37">
        <v>80110</v>
      </c>
      <c r="C244" s="53" t="s">
        <v>25</v>
      </c>
      <c r="D244" s="123">
        <f t="shared" si="82"/>
        <v>3000000</v>
      </c>
      <c r="E244" s="120">
        <v>250000</v>
      </c>
      <c r="F244" s="120">
        <v>200000</v>
      </c>
      <c r="G244" s="120">
        <v>250000</v>
      </c>
      <c r="H244" s="120">
        <v>450000</v>
      </c>
      <c r="I244" s="120">
        <v>400000</v>
      </c>
      <c r="J244" s="120">
        <v>1100000</v>
      </c>
      <c r="K244" s="120">
        <v>50000</v>
      </c>
      <c r="L244" s="120">
        <v>300000</v>
      </c>
      <c r="M244" s="120"/>
      <c r="N244" s="120"/>
      <c r="O244" s="120"/>
      <c r="P244" s="120"/>
    </row>
    <row r="245" spans="1:16" s="12" customFormat="1" ht="21" customHeight="1">
      <c r="A245" s="38"/>
      <c r="B245" s="37">
        <v>80120</v>
      </c>
      <c r="C245" s="53" t="s">
        <v>80</v>
      </c>
      <c r="D245" s="123">
        <f t="shared" si="82"/>
        <v>267000</v>
      </c>
      <c r="E245" s="120"/>
      <c r="F245" s="120"/>
      <c r="G245" s="120"/>
      <c r="H245" s="120">
        <v>67000</v>
      </c>
      <c r="I245" s="120">
        <v>50000</v>
      </c>
      <c r="J245" s="120">
        <v>100000</v>
      </c>
      <c r="K245" s="120">
        <v>50000</v>
      </c>
      <c r="L245" s="120"/>
      <c r="M245" s="120"/>
      <c r="N245" s="120"/>
      <c r="O245" s="120"/>
      <c r="P245" s="120"/>
    </row>
    <row r="246" spans="1:16" s="12" customFormat="1" ht="21" customHeight="1">
      <c r="A246" s="38"/>
      <c r="B246" s="41">
        <v>80130</v>
      </c>
      <c r="C246" s="51" t="s">
        <v>103</v>
      </c>
      <c r="D246" s="123">
        <f t="shared" si="82"/>
        <v>4500000</v>
      </c>
      <c r="E246" s="123">
        <v>650000</v>
      </c>
      <c r="F246" s="123">
        <v>200000</v>
      </c>
      <c r="G246" s="123">
        <v>300000</v>
      </c>
      <c r="H246" s="123">
        <v>450000</v>
      </c>
      <c r="I246" s="123">
        <v>550000</v>
      </c>
      <c r="J246" s="123">
        <v>700000</v>
      </c>
      <c r="K246" s="123">
        <v>1000000</v>
      </c>
      <c r="L246" s="123">
        <v>650000</v>
      </c>
      <c r="M246" s="123"/>
      <c r="N246" s="123"/>
      <c r="O246" s="123"/>
      <c r="P246" s="123"/>
    </row>
    <row r="247" spans="1:16" s="5" customFormat="1" ht="21" customHeight="1">
      <c r="A247" s="42">
        <v>852</v>
      </c>
      <c r="B247" s="50"/>
      <c r="C247" s="43" t="s">
        <v>122</v>
      </c>
      <c r="D247" s="94">
        <f t="shared" si="82"/>
        <v>300000</v>
      </c>
      <c r="E247" s="94"/>
      <c r="F247" s="94"/>
      <c r="G247" s="94">
        <f>G248</f>
        <v>50000</v>
      </c>
      <c r="H247" s="94">
        <f>H248</f>
        <v>50000</v>
      </c>
      <c r="I247" s="94">
        <f>I248</f>
        <v>50000</v>
      </c>
      <c r="J247" s="94"/>
      <c r="K247" s="94"/>
      <c r="L247" s="94"/>
      <c r="M247" s="94">
        <f>M248</f>
        <v>100000</v>
      </c>
      <c r="N247" s="94"/>
      <c r="O247" s="94"/>
      <c r="P247" s="94">
        <f>P248</f>
        <v>50000</v>
      </c>
    </row>
    <row r="248" spans="1:16" s="5" customFormat="1" ht="21" customHeight="1">
      <c r="A248" s="44"/>
      <c r="B248" s="67">
        <v>85202</v>
      </c>
      <c r="C248" s="51" t="s">
        <v>27</v>
      </c>
      <c r="D248" s="120">
        <f t="shared" si="82"/>
        <v>300000</v>
      </c>
      <c r="E248" s="123"/>
      <c r="F248" s="123"/>
      <c r="G248" s="123">
        <v>50000</v>
      </c>
      <c r="H248" s="123">
        <v>50000</v>
      </c>
      <c r="I248" s="123">
        <v>50000</v>
      </c>
      <c r="J248" s="123"/>
      <c r="K248" s="123"/>
      <c r="L248" s="123"/>
      <c r="M248" s="123">
        <v>100000</v>
      </c>
      <c r="N248" s="123"/>
      <c r="O248" s="123"/>
      <c r="P248" s="123">
        <v>50000</v>
      </c>
    </row>
    <row r="249" spans="1:16" s="12" customFormat="1" ht="33.75" customHeight="1">
      <c r="A249" s="42">
        <v>900</v>
      </c>
      <c r="B249" s="42"/>
      <c r="C249" s="43" t="s">
        <v>64</v>
      </c>
      <c r="D249" s="94">
        <f t="shared" si="82"/>
        <v>27752000</v>
      </c>
      <c r="E249" s="132">
        <f>E250+E251+E252+E253</f>
        <v>650000</v>
      </c>
      <c r="F249" s="132">
        <f aca="true" t="shared" si="89" ref="F249:P249">F250+F251+F252+F253</f>
        <v>1125000</v>
      </c>
      <c r="G249" s="132">
        <f t="shared" si="89"/>
        <v>1695000</v>
      </c>
      <c r="H249" s="132">
        <f t="shared" si="89"/>
        <v>4045000</v>
      </c>
      <c r="I249" s="132">
        <f t="shared" si="89"/>
        <v>4415000</v>
      </c>
      <c r="J249" s="132">
        <f t="shared" si="89"/>
        <v>4100000</v>
      </c>
      <c r="K249" s="132">
        <f t="shared" si="89"/>
        <v>3380000</v>
      </c>
      <c r="L249" s="132">
        <f t="shared" si="89"/>
        <v>2500000</v>
      </c>
      <c r="M249" s="132">
        <f t="shared" si="89"/>
        <v>2532600</v>
      </c>
      <c r="N249" s="132">
        <f t="shared" si="89"/>
        <v>1529400</v>
      </c>
      <c r="O249" s="132">
        <f t="shared" si="89"/>
        <v>1230000</v>
      </c>
      <c r="P249" s="132">
        <f t="shared" si="89"/>
        <v>550000</v>
      </c>
    </row>
    <row r="250" spans="1:16" s="12" customFormat="1" ht="21" customHeight="1">
      <c r="A250" s="38"/>
      <c r="B250" s="37">
        <v>90001</v>
      </c>
      <c r="C250" s="53" t="s">
        <v>34</v>
      </c>
      <c r="D250" s="123">
        <f t="shared" si="82"/>
        <v>8150000</v>
      </c>
      <c r="E250" s="120">
        <v>200000</v>
      </c>
      <c r="F250" s="120">
        <v>275000</v>
      </c>
      <c r="G250" s="120">
        <v>515000</v>
      </c>
      <c r="H250" s="120">
        <v>395000</v>
      </c>
      <c r="I250" s="120">
        <v>765000</v>
      </c>
      <c r="J250" s="120">
        <v>950000</v>
      </c>
      <c r="K250" s="120">
        <v>800000</v>
      </c>
      <c r="L250" s="120">
        <v>1200000</v>
      </c>
      <c r="M250" s="120">
        <v>1200000</v>
      </c>
      <c r="N250" s="120">
        <v>770000</v>
      </c>
      <c r="O250" s="120">
        <v>930000</v>
      </c>
      <c r="P250" s="120">
        <v>150000</v>
      </c>
    </row>
    <row r="251" spans="1:16" s="12" customFormat="1" ht="21" customHeight="1">
      <c r="A251" s="38"/>
      <c r="B251" s="37">
        <v>90002</v>
      </c>
      <c r="C251" s="51" t="s">
        <v>118</v>
      </c>
      <c r="D251" s="123">
        <f t="shared" si="82"/>
        <v>9652000</v>
      </c>
      <c r="E251" s="120">
        <v>150000</v>
      </c>
      <c r="F251" s="120"/>
      <c r="G251" s="120">
        <v>110000</v>
      </c>
      <c r="H251" s="120">
        <v>2100000</v>
      </c>
      <c r="I251" s="120">
        <v>2400000</v>
      </c>
      <c r="J251" s="120">
        <v>2100000</v>
      </c>
      <c r="K251" s="120">
        <v>1650000</v>
      </c>
      <c r="L251" s="120">
        <v>500000</v>
      </c>
      <c r="M251" s="120">
        <v>432600</v>
      </c>
      <c r="N251" s="120">
        <v>109400</v>
      </c>
      <c r="O251" s="120"/>
      <c r="P251" s="120">
        <v>100000</v>
      </c>
    </row>
    <row r="252" spans="1:16" s="12" customFormat="1" ht="21" customHeight="1">
      <c r="A252" s="38"/>
      <c r="B252" s="37">
        <v>90003</v>
      </c>
      <c r="C252" s="51" t="s">
        <v>35</v>
      </c>
      <c r="D252" s="123">
        <f t="shared" si="82"/>
        <v>100000</v>
      </c>
      <c r="E252" s="120"/>
      <c r="F252" s="120"/>
      <c r="G252" s="120">
        <v>20000</v>
      </c>
      <c r="H252" s="120"/>
      <c r="I252" s="120"/>
      <c r="J252" s="120"/>
      <c r="K252" s="120">
        <v>80000</v>
      </c>
      <c r="L252" s="120"/>
      <c r="M252" s="120"/>
      <c r="N252" s="120"/>
      <c r="O252" s="120"/>
      <c r="P252" s="120"/>
    </row>
    <row r="253" spans="1:16" s="12" customFormat="1" ht="21" customHeight="1">
      <c r="A253" s="41"/>
      <c r="B253" s="37">
        <v>90095</v>
      </c>
      <c r="C253" s="51" t="s">
        <v>2</v>
      </c>
      <c r="D253" s="123">
        <f t="shared" si="82"/>
        <v>9850000</v>
      </c>
      <c r="E253" s="120">
        <v>300000</v>
      </c>
      <c r="F253" s="120">
        <v>850000</v>
      </c>
      <c r="G253" s="120">
        <v>1050000</v>
      </c>
      <c r="H253" s="120">
        <v>1550000</v>
      </c>
      <c r="I253" s="120">
        <v>1250000</v>
      </c>
      <c r="J253" s="120">
        <v>1050000</v>
      </c>
      <c r="K253" s="120">
        <v>850000</v>
      </c>
      <c r="L253" s="120">
        <v>800000</v>
      </c>
      <c r="M253" s="120">
        <v>900000</v>
      </c>
      <c r="N253" s="120">
        <v>650000</v>
      </c>
      <c r="O253" s="120">
        <v>300000</v>
      </c>
      <c r="P253" s="120">
        <v>300000</v>
      </c>
    </row>
    <row r="254" spans="1:16" s="12" customFormat="1" ht="30.75" customHeight="1">
      <c r="A254" s="42">
        <v>921</v>
      </c>
      <c r="B254" s="42"/>
      <c r="C254" s="59" t="s">
        <v>55</v>
      </c>
      <c r="D254" s="132">
        <f t="shared" si="82"/>
        <v>950000</v>
      </c>
      <c r="E254" s="132"/>
      <c r="F254" s="132">
        <f>F255+F256</f>
        <v>10000</v>
      </c>
      <c r="G254" s="132">
        <f>G255+G256</f>
        <v>100000</v>
      </c>
      <c r="H254" s="132">
        <f aca="true" t="shared" si="90" ref="H254:P254">H255+H256</f>
        <v>60000</v>
      </c>
      <c r="I254" s="132">
        <f t="shared" si="90"/>
        <v>100000</v>
      </c>
      <c r="J254" s="132">
        <f t="shared" si="90"/>
        <v>120000</v>
      </c>
      <c r="K254" s="132">
        <f t="shared" si="90"/>
        <v>120000</v>
      </c>
      <c r="L254" s="132">
        <f t="shared" si="90"/>
        <v>110000</v>
      </c>
      <c r="M254" s="132">
        <f t="shared" si="90"/>
        <v>200000</v>
      </c>
      <c r="N254" s="132">
        <f t="shared" si="90"/>
        <v>110000</v>
      </c>
      <c r="O254" s="132">
        <f t="shared" si="90"/>
        <v>10000</v>
      </c>
      <c r="P254" s="132">
        <f t="shared" si="90"/>
        <v>10000</v>
      </c>
    </row>
    <row r="255" spans="1:16" s="12" customFormat="1" ht="21" customHeight="1">
      <c r="A255" s="38"/>
      <c r="B255" s="37">
        <v>92113</v>
      </c>
      <c r="C255" s="89" t="s">
        <v>71</v>
      </c>
      <c r="D255" s="123">
        <f t="shared" si="82"/>
        <v>200000</v>
      </c>
      <c r="E255" s="120"/>
      <c r="F255" s="120"/>
      <c r="G255" s="120">
        <v>100000</v>
      </c>
      <c r="H255" s="120"/>
      <c r="I255" s="120"/>
      <c r="J255" s="120"/>
      <c r="K255" s="120"/>
      <c r="L255" s="120"/>
      <c r="M255" s="120">
        <v>100000</v>
      </c>
      <c r="N255" s="120"/>
      <c r="O255" s="120"/>
      <c r="P255" s="120"/>
    </row>
    <row r="256" spans="1:16" s="12" customFormat="1" ht="21" customHeight="1">
      <c r="A256" s="41"/>
      <c r="B256" s="86">
        <v>92120</v>
      </c>
      <c r="C256" s="87" t="s">
        <v>182</v>
      </c>
      <c r="D256" s="123">
        <f t="shared" si="82"/>
        <v>750000</v>
      </c>
      <c r="E256" s="120"/>
      <c r="F256" s="120">
        <v>10000</v>
      </c>
      <c r="G256" s="120"/>
      <c r="H256" s="120">
        <v>60000</v>
      </c>
      <c r="I256" s="120">
        <v>100000</v>
      </c>
      <c r="J256" s="120">
        <v>120000</v>
      </c>
      <c r="K256" s="120">
        <v>120000</v>
      </c>
      <c r="L256" s="120">
        <v>110000</v>
      </c>
      <c r="M256" s="120">
        <v>100000</v>
      </c>
      <c r="N256" s="120">
        <v>110000</v>
      </c>
      <c r="O256" s="120">
        <v>10000</v>
      </c>
      <c r="P256" s="120">
        <v>10000</v>
      </c>
    </row>
    <row r="257" spans="1:16" s="12" customFormat="1" ht="21" customHeight="1">
      <c r="A257" s="42">
        <v>926</v>
      </c>
      <c r="B257" s="42"/>
      <c r="C257" s="106" t="s">
        <v>39</v>
      </c>
      <c r="D257" s="132">
        <f t="shared" si="82"/>
        <v>8420000</v>
      </c>
      <c r="E257" s="132">
        <f>E258+E259</f>
        <v>10000</v>
      </c>
      <c r="F257" s="132">
        <f aca="true" t="shared" si="91" ref="F257:N257">F258+F259</f>
        <v>880000</v>
      </c>
      <c r="G257" s="132">
        <f t="shared" si="91"/>
        <v>150000</v>
      </c>
      <c r="H257" s="132">
        <f t="shared" si="91"/>
        <v>430000</v>
      </c>
      <c r="I257" s="132">
        <f t="shared" si="91"/>
        <v>480000</v>
      </c>
      <c r="J257" s="132">
        <f t="shared" si="91"/>
        <v>1580000</v>
      </c>
      <c r="K257" s="132">
        <f t="shared" si="91"/>
        <v>1350000</v>
      </c>
      <c r="L257" s="132">
        <f t="shared" si="91"/>
        <v>1420000</v>
      </c>
      <c r="M257" s="132">
        <f t="shared" si="91"/>
        <v>1720000</v>
      </c>
      <c r="N257" s="132">
        <f t="shared" si="91"/>
        <v>400000</v>
      </c>
      <c r="O257" s="132"/>
      <c r="P257" s="132"/>
    </row>
    <row r="258" spans="1:16" s="12" customFormat="1" ht="21" customHeight="1">
      <c r="A258" s="38"/>
      <c r="B258" s="41">
        <v>92604</v>
      </c>
      <c r="C258" s="87" t="s">
        <v>66</v>
      </c>
      <c r="D258" s="120">
        <f t="shared" si="82"/>
        <v>7400000</v>
      </c>
      <c r="E258" s="120">
        <v>10000</v>
      </c>
      <c r="F258" s="120">
        <v>880000</v>
      </c>
      <c r="G258" s="120">
        <v>150000</v>
      </c>
      <c r="H258" s="120">
        <v>330000</v>
      </c>
      <c r="I258" s="120">
        <v>410000</v>
      </c>
      <c r="J258" s="120">
        <v>1450000</v>
      </c>
      <c r="K258" s="120">
        <v>1270000</v>
      </c>
      <c r="L258" s="120">
        <v>1200000</v>
      </c>
      <c r="M258" s="120">
        <v>1500000</v>
      </c>
      <c r="N258" s="120">
        <v>200000</v>
      </c>
      <c r="O258" s="120"/>
      <c r="P258" s="120"/>
    </row>
    <row r="259" spans="1:16" s="12" customFormat="1" ht="21" customHeight="1">
      <c r="A259" s="38"/>
      <c r="B259" s="41">
        <v>92605</v>
      </c>
      <c r="C259" s="87" t="s">
        <v>56</v>
      </c>
      <c r="D259" s="120">
        <f t="shared" si="82"/>
        <v>1020000</v>
      </c>
      <c r="E259" s="120"/>
      <c r="F259" s="120"/>
      <c r="G259" s="120"/>
      <c r="H259" s="120">
        <v>100000</v>
      </c>
      <c r="I259" s="120">
        <v>70000</v>
      </c>
      <c r="J259" s="120">
        <v>130000</v>
      </c>
      <c r="K259" s="120">
        <v>80000</v>
      </c>
      <c r="L259" s="120">
        <v>220000</v>
      </c>
      <c r="M259" s="120">
        <v>220000</v>
      </c>
      <c r="N259" s="120">
        <v>200000</v>
      </c>
      <c r="O259" s="120"/>
      <c r="P259" s="120"/>
    </row>
    <row r="260" spans="1:16" s="12" customFormat="1" ht="47.25" customHeight="1" thickBot="1">
      <c r="A260" s="41"/>
      <c r="B260" s="41"/>
      <c r="C260" s="45" t="s">
        <v>42</v>
      </c>
      <c r="D260" s="149">
        <f t="shared" si="82"/>
        <v>250000</v>
      </c>
      <c r="E260" s="122">
        <f>E261</f>
        <v>10000</v>
      </c>
      <c r="F260" s="122">
        <f aca="true" t="shared" si="92" ref="F260:O260">F261</f>
        <v>5000</v>
      </c>
      <c r="G260" s="122">
        <f t="shared" si="92"/>
        <v>5000</v>
      </c>
      <c r="H260" s="122">
        <f t="shared" si="92"/>
        <v>5000</v>
      </c>
      <c r="I260" s="122">
        <f t="shared" si="92"/>
        <v>30000</v>
      </c>
      <c r="J260" s="122">
        <f t="shared" si="92"/>
        <v>5000</v>
      </c>
      <c r="K260" s="122">
        <f t="shared" si="92"/>
        <v>5000</v>
      </c>
      <c r="L260" s="122">
        <f t="shared" si="92"/>
        <v>5000</v>
      </c>
      <c r="M260" s="122">
        <f t="shared" si="92"/>
        <v>80000</v>
      </c>
      <c r="N260" s="122">
        <f t="shared" si="92"/>
        <v>50000</v>
      </c>
      <c r="O260" s="122">
        <f t="shared" si="92"/>
        <v>50000</v>
      </c>
      <c r="P260" s="122"/>
    </row>
    <row r="261" spans="1:16" s="12" customFormat="1" ht="21.75" customHeight="1" thickTop="1">
      <c r="A261" s="50">
        <v>700</v>
      </c>
      <c r="B261" s="50"/>
      <c r="C261" s="43" t="s">
        <v>13</v>
      </c>
      <c r="D261" s="94">
        <f t="shared" si="82"/>
        <v>250000</v>
      </c>
      <c r="E261" s="94">
        <f>E262</f>
        <v>10000</v>
      </c>
      <c r="F261" s="94">
        <f aca="true" t="shared" si="93" ref="F261:O261">F262</f>
        <v>5000</v>
      </c>
      <c r="G261" s="94">
        <f t="shared" si="93"/>
        <v>5000</v>
      </c>
      <c r="H261" s="94">
        <f t="shared" si="93"/>
        <v>5000</v>
      </c>
      <c r="I261" s="94">
        <f t="shared" si="93"/>
        <v>30000</v>
      </c>
      <c r="J261" s="94">
        <f t="shared" si="93"/>
        <v>5000</v>
      </c>
      <c r="K261" s="94">
        <f t="shared" si="93"/>
        <v>5000</v>
      </c>
      <c r="L261" s="94">
        <f t="shared" si="93"/>
        <v>5000</v>
      </c>
      <c r="M261" s="94">
        <f t="shared" si="93"/>
        <v>80000</v>
      </c>
      <c r="N261" s="94">
        <f t="shared" si="93"/>
        <v>50000</v>
      </c>
      <c r="O261" s="94">
        <f t="shared" si="93"/>
        <v>50000</v>
      </c>
      <c r="P261" s="94"/>
    </row>
    <row r="262" spans="1:16" s="12" customFormat="1" ht="21.75" customHeight="1">
      <c r="A262" s="164"/>
      <c r="B262" s="41">
        <v>70005</v>
      </c>
      <c r="C262" s="51" t="s">
        <v>174</v>
      </c>
      <c r="D262" s="150">
        <f t="shared" si="82"/>
        <v>250000</v>
      </c>
      <c r="E262" s="120">
        <v>10000</v>
      </c>
      <c r="F262" s="120">
        <v>5000</v>
      </c>
      <c r="G262" s="120">
        <v>5000</v>
      </c>
      <c r="H262" s="120">
        <v>5000</v>
      </c>
      <c r="I262" s="120">
        <v>30000</v>
      </c>
      <c r="J262" s="120">
        <v>5000</v>
      </c>
      <c r="K262" s="120">
        <v>5000</v>
      </c>
      <c r="L262" s="120">
        <v>5000</v>
      </c>
      <c r="M262" s="120">
        <v>80000</v>
      </c>
      <c r="N262" s="120">
        <v>50000</v>
      </c>
      <c r="O262" s="120">
        <v>50000</v>
      </c>
      <c r="P262" s="120"/>
    </row>
    <row r="263" spans="1:16" s="12" customFormat="1" ht="24.75" customHeight="1">
      <c r="A263" s="38"/>
      <c r="B263" s="38"/>
      <c r="C263" s="39" t="s">
        <v>157</v>
      </c>
      <c r="D263" s="121">
        <f t="shared" si="82"/>
        <v>1000000</v>
      </c>
      <c r="E263" s="121">
        <f>E264</f>
        <v>83000</v>
      </c>
      <c r="F263" s="121">
        <f aca="true" t="shared" si="94" ref="F263:P264">F264</f>
        <v>83000</v>
      </c>
      <c r="G263" s="121">
        <f t="shared" si="94"/>
        <v>83000</v>
      </c>
      <c r="H263" s="121">
        <f t="shared" si="94"/>
        <v>83500</v>
      </c>
      <c r="I263" s="121">
        <f t="shared" si="94"/>
        <v>83500</v>
      </c>
      <c r="J263" s="121">
        <f t="shared" si="94"/>
        <v>83500</v>
      </c>
      <c r="K263" s="121">
        <f t="shared" si="94"/>
        <v>83000</v>
      </c>
      <c r="L263" s="121">
        <f t="shared" si="94"/>
        <v>83000</v>
      </c>
      <c r="M263" s="121">
        <f t="shared" si="94"/>
        <v>83000</v>
      </c>
      <c r="N263" s="121">
        <f t="shared" si="94"/>
        <v>83500</v>
      </c>
      <c r="O263" s="121">
        <f t="shared" si="94"/>
        <v>83500</v>
      </c>
      <c r="P263" s="121">
        <f t="shared" si="94"/>
        <v>84500</v>
      </c>
    </row>
    <row r="264" spans="1:16" s="12" customFormat="1" ht="19.5" customHeight="1" thickBot="1">
      <c r="A264" s="41"/>
      <c r="B264" s="41"/>
      <c r="C264" s="45" t="s">
        <v>6</v>
      </c>
      <c r="D264" s="122">
        <f t="shared" si="82"/>
        <v>1000000</v>
      </c>
      <c r="E264" s="122">
        <f>E265</f>
        <v>83000</v>
      </c>
      <c r="F264" s="122">
        <f t="shared" si="94"/>
        <v>83000</v>
      </c>
      <c r="G264" s="122">
        <f t="shared" si="94"/>
        <v>83000</v>
      </c>
      <c r="H264" s="122">
        <f t="shared" si="94"/>
        <v>83500</v>
      </c>
      <c r="I264" s="122">
        <f t="shared" si="94"/>
        <v>83500</v>
      </c>
      <c r="J264" s="122">
        <f t="shared" si="94"/>
        <v>83500</v>
      </c>
      <c r="K264" s="122">
        <f t="shared" si="94"/>
        <v>83000</v>
      </c>
      <c r="L264" s="122">
        <f t="shared" si="94"/>
        <v>83000</v>
      </c>
      <c r="M264" s="122">
        <f t="shared" si="94"/>
        <v>83000</v>
      </c>
      <c r="N264" s="122">
        <f t="shared" si="94"/>
        <v>83500</v>
      </c>
      <c r="O264" s="122">
        <f t="shared" si="94"/>
        <v>83500</v>
      </c>
      <c r="P264" s="122">
        <f t="shared" si="94"/>
        <v>84500</v>
      </c>
    </row>
    <row r="265" spans="1:16" s="12" customFormat="1" ht="19.5" customHeight="1" thickTop="1">
      <c r="A265" s="50">
        <v>750</v>
      </c>
      <c r="B265" s="50"/>
      <c r="C265" s="59" t="s">
        <v>18</v>
      </c>
      <c r="D265" s="94">
        <f t="shared" si="82"/>
        <v>1000000</v>
      </c>
      <c r="E265" s="94">
        <f>E266</f>
        <v>83000</v>
      </c>
      <c r="F265" s="94">
        <f aca="true" t="shared" si="95" ref="F265:P265">F266</f>
        <v>83000</v>
      </c>
      <c r="G265" s="94">
        <f t="shared" si="95"/>
        <v>83000</v>
      </c>
      <c r="H265" s="94">
        <f t="shared" si="95"/>
        <v>83500</v>
      </c>
      <c r="I265" s="94">
        <f t="shared" si="95"/>
        <v>83500</v>
      </c>
      <c r="J265" s="94">
        <f t="shared" si="95"/>
        <v>83500</v>
      </c>
      <c r="K265" s="94">
        <f t="shared" si="95"/>
        <v>83000</v>
      </c>
      <c r="L265" s="94">
        <f t="shared" si="95"/>
        <v>83000</v>
      </c>
      <c r="M265" s="94">
        <f t="shared" si="95"/>
        <v>83000</v>
      </c>
      <c r="N265" s="94">
        <f t="shared" si="95"/>
        <v>83500</v>
      </c>
      <c r="O265" s="94">
        <f t="shared" si="95"/>
        <v>83500</v>
      </c>
      <c r="P265" s="94">
        <f t="shared" si="95"/>
        <v>84500</v>
      </c>
    </row>
    <row r="266" spans="1:16" s="12" customFormat="1" ht="20.25" customHeight="1">
      <c r="A266" s="38"/>
      <c r="B266" s="37">
        <v>75022</v>
      </c>
      <c r="C266" s="53" t="s">
        <v>19</v>
      </c>
      <c r="D266" s="120">
        <f t="shared" si="82"/>
        <v>1000000</v>
      </c>
      <c r="E266" s="120">
        <v>83000</v>
      </c>
      <c r="F266" s="120">
        <v>83000</v>
      </c>
      <c r="G266" s="120">
        <v>83000</v>
      </c>
      <c r="H266" s="120">
        <v>83500</v>
      </c>
      <c r="I266" s="120">
        <v>83500</v>
      </c>
      <c r="J266" s="120">
        <v>83500</v>
      </c>
      <c r="K266" s="120">
        <v>83000</v>
      </c>
      <c r="L266" s="120">
        <v>83000</v>
      </c>
      <c r="M266" s="120">
        <v>83000</v>
      </c>
      <c r="N266" s="120">
        <v>83500</v>
      </c>
      <c r="O266" s="120">
        <v>83500</v>
      </c>
      <c r="P266" s="120">
        <v>84500</v>
      </c>
    </row>
    <row r="267" spans="1:16" s="12" customFormat="1" ht="27.75" customHeight="1">
      <c r="A267" s="38"/>
      <c r="B267" s="38"/>
      <c r="C267" s="39" t="s">
        <v>158</v>
      </c>
      <c r="D267" s="121">
        <f aca="true" t="shared" si="96" ref="D267:D273">SUM(E267:P267)</f>
        <v>2100000</v>
      </c>
      <c r="E267" s="121">
        <f>E268</f>
        <v>424600</v>
      </c>
      <c r="F267" s="121">
        <f aca="true" t="shared" si="97" ref="F267:P267">F268</f>
        <v>196000</v>
      </c>
      <c r="G267" s="121">
        <f t="shared" si="97"/>
        <v>173000</v>
      </c>
      <c r="H267" s="121">
        <f t="shared" si="97"/>
        <v>164500</v>
      </c>
      <c r="I267" s="121">
        <f t="shared" si="97"/>
        <v>229500</v>
      </c>
      <c r="J267" s="121">
        <f t="shared" si="97"/>
        <v>310500</v>
      </c>
      <c r="K267" s="121">
        <f t="shared" si="97"/>
        <v>168100</v>
      </c>
      <c r="L267" s="121">
        <f t="shared" si="97"/>
        <v>104500</v>
      </c>
      <c r="M267" s="121">
        <f t="shared" si="97"/>
        <v>107500</v>
      </c>
      <c r="N267" s="121">
        <f t="shared" si="97"/>
        <v>112800</v>
      </c>
      <c r="O267" s="121">
        <f t="shared" si="97"/>
        <v>54500</v>
      </c>
      <c r="P267" s="121">
        <f t="shared" si="97"/>
        <v>54500</v>
      </c>
    </row>
    <row r="268" spans="1:16" s="12" customFormat="1" ht="21" customHeight="1" thickBot="1">
      <c r="A268" s="41"/>
      <c r="B268" s="41"/>
      <c r="C268" s="45" t="s">
        <v>6</v>
      </c>
      <c r="D268" s="119">
        <f t="shared" si="96"/>
        <v>2100000</v>
      </c>
      <c r="E268" s="119">
        <f>E269+E272</f>
        <v>424600</v>
      </c>
      <c r="F268" s="119">
        <f aca="true" t="shared" si="98" ref="F268:P268">F269+F272</f>
        <v>196000</v>
      </c>
      <c r="G268" s="119">
        <f t="shared" si="98"/>
        <v>173000</v>
      </c>
      <c r="H268" s="119">
        <f t="shared" si="98"/>
        <v>164500</v>
      </c>
      <c r="I268" s="119">
        <f t="shared" si="98"/>
        <v>229500</v>
      </c>
      <c r="J268" s="119">
        <f t="shared" si="98"/>
        <v>310500</v>
      </c>
      <c r="K268" s="119">
        <f t="shared" si="98"/>
        <v>168100</v>
      </c>
      <c r="L268" s="119">
        <f t="shared" si="98"/>
        <v>104500</v>
      </c>
      <c r="M268" s="119">
        <f t="shared" si="98"/>
        <v>107500</v>
      </c>
      <c r="N268" s="119">
        <f t="shared" si="98"/>
        <v>112800</v>
      </c>
      <c r="O268" s="119">
        <f t="shared" si="98"/>
        <v>54500</v>
      </c>
      <c r="P268" s="119">
        <f t="shared" si="98"/>
        <v>54500</v>
      </c>
    </row>
    <row r="269" spans="1:16" s="12" customFormat="1" ht="18.75" customHeight="1" thickTop="1">
      <c r="A269" s="42">
        <v>750</v>
      </c>
      <c r="B269" s="42"/>
      <c r="C269" s="43" t="s">
        <v>18</v>
      </c>
      <c r="D269" s="94">
        <f t="shared" si="96"/>
        <v>2075000</v>
      </c>
      <c r="E269" s="94">
        <f>E270+E271</f>
        <v>424600</v>
      </c>
      <c r="F269" s="94">
        <f aca="true" t="shared" si="99" ref="F269:P269">F270+F271</f>
        <v>171000</v>
      </c>
      <c r="G269" s="94">
        <f t="shared" si="99"/>
        <v>173000</v>
      </c>
      <c r="H269" s="94">
        <f t="shared" si="99"/>
        <v>164500</v>
      </c>
      <c r="I269" s="94">
        <f t="shared" si="99"/>
        <v>229500</v>
      </c>
      <c r="J269" s="94">
        <f t="shared" si="99"/>
        <v>310500</v>
      </c>
      <c r="K269" s="94">
        <f t="shared" si="99"/>
        <v>168100</v>
      </c>
      <c r="L269" s="94">
        <f t="shared" si="99"/>
        <v>104500</v>
      </c>
      <c r="M269" s="94">
        <f t="shared" si="99"/>
        <v>107500</v>
      </c>
      <c r="N269" s="94">
        <f t="shared" si="99"/>
        <v>112800</v>
      </c>
      <c r="O269" s="94">
        <f t="shared" si="99"/>
        <v>54500</v>
      </c>
      <c r="P269" s="94">
        <f t="shared" si="99"/>
        <v>54500</v>
      </c>
    </row>
    <row r="270" spans="1:16" s="12" customFormat="1" ht="21" customHeight="1">
      <c r="A270" s="152"/>
      <c r="B270" s="152">
        <v>75075</v>
      </c>
      <c r="C270" s="53" t="s">
        <v>176</v>
      </c>
      <c r="D270" s="120">
        <f t="shared" si="96"/>
        <v>1765000</v>
      </c>
      <c r="E270" s="120">
        <v>400000</v>
      </c>
      <c r="F270" s="120">
        <v>100000</v>
      </c>
      <c r="G270" s="120">
        <v>100000</v>
      </c>
      <c r="H270" s="120">
        <v>150000</v>
      </c>
      <c r="I270" s="120">
        <v>165000</v>
      </c>
      <c r="J270" s="120">
        <v>300000</v>
      </c>
      <c r="K270" s="120">
        <v>150000</v>
      </c>
      <c r="L270" s="120">
        <v>100000</v>
      </c>
      <c r="M270" s="120">
        <v>100000</v>
      </c>
      <c r="N270" s="120">
        <v>100000</v>
      </c>
      <c r="O270" s="120">
        <v>50000</v>
      </c>
      <c r="P270" s="120">
        <v>50000</v>
      </c>
    </row>
    <row r="271" spans="1:16" s="12" customFormat="1" ht="21" customHeight="1">
      <c r="A271" s="41"/>
      <c r="B271" s="41">
        <v>75095</v>
      </c>
      <c r="C271" s="51" t="s">
        <v>2</v>
      </c>
      <c r="D271" s="120">
        <f t="shared" si="96"/>
        <v>310000</v>
      </c>
      <c r="E271" s="120">
        <v>24600</v>
      </c>
      <c r="F271" s="120">
        <v>71000</v>
      </c>
      <c r="G271" s="120">
        <v>73000</v>
      </c>
      <c r="H271" s="120">
        <v>14500</v>
      </c>
      <c r="I271" s="120">
        <v>64500</v>
      </c>
      <c r="J271" s="120">
        <v>10500</v>
      </c>
      <c r="K271" s="120">
        <v>18100</v>
      </c>
      <c r="L271" s="120">
        <v>4500</v>
      </c>
      <c r="M271" s="120">
        <v>7500</v>
      </c>
      <c r="N271" s="120">
        <v>12800</v>
      </c>
      <c r="O271" s="120">
        <v>4500</v>
      </c>
      <c r="P271" s="120">
        <v>4500</v>
      </c>
    </row>
    <row r="272" spans="1:16" s="12" customFormat="1" ht="18.75" customHeight="1">
      <c r="A272" s="42">
        <v>758</v>
      </c>
      <c r="B272" s="42"/>
      <c r="C272" s="43" t="s">
        <v>94</v>
      </c>
      <c r="D272" s="94">
        <f t="shared" si="96"/>
        <v>25000</v>
      </c>
      <c r="E272" s="94"/>
      <c r="F272" s="94">
        <f>F273</f>
        <v>25000</v>
      </c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1:16" s="12" customFormat="1" ht="18.75" customHeight="1">
      <c r="A273" s="44"/>
      <c r="B273" s="37">
        <v>75860</v>
      </c>
      <c r="C273" s="53" t="s">
        <v>135</v>
      </c>
      <c r="D273" s="120">
        <f t="shared" si="96"/>
        <v>25000</v>
      </c>
      <c r="E273" s="120"/>
      <c r="F273" s="120">
        <v>25000</v>
      </c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</row>
    <row r="274" spans="1:16" s="12" customFormat="1" ht="25.5" customHeight="1">
      <c r="A274" s="38"/>
      <c r="B274" s="44"/>
      <c r="C274" s="88" t="s">
        <v>123</v>
      </c>
      <c r="D274" s="145">
        <f aca="true" t="shared" si="100" ref="D274:D287">SUM(E274:P274)</f>
        <v>5250000</v>
      </c>
      <c r="E274" s="145">
        <f>E275</f>
        <v>404340</v>
      </c>
      <c r="F274" s="145">
        <f aca="true" t="shared" si="101" ref="F274:P274">F275</f>
        <v>811550</v>
      </c>
      <c r="G274" s="145">
        <f t="shared" si="101"/>
        <v>393890</v>
      </c>
      <c r="H274" s="145">
        <f t="shared" si="101"/>
        <v>406370</v>
      </c>
      <c r="I274" s="145">
        <f t="shared" si="101"/>
        <v>559090</v>
      </c>
      <c r="J274" s="145">
        <f t="shared" si="101"/>
        <v>389090</v>
      </c>
      <c r="K274" s="145">
        <f t="shared" si="101"/>
        <v>373790</v>
      </c>
      <c r="L274" s="145">
        <f t="shared" si="101"/>
        <v>378290</v>
      </c>
      <c r="M274" s="145">
        <f t="shared" si="101"/>
        <v>400000</v>
      </c>
      <c r="N274" s="145">
        <f t="shared" si="101"/>
        <v>376290</v>
      </c>
      <c r="O274" s="145">
        <f t="shared" si="101"/>
        <v>381660</v>
      </c>
      <c r="P274" s="145">
        <f t="shared" si="101"/>
        <v>375640</v>
      </c>
    </row>
    <row r="275" spans="1:16" s="12" customFormat="1" ht="19.5" customHeight="1" thickBot="1">
      <c r="A275" s="41"/>
      <c r="B275" s="41"/>
      <c r="C275" s="45" t="s">
        <v>6</v>
      </c>
      <c r="D275" s="122">
        <f t="shared" si="100"/>
        <v>5250000</v>
      </c>
      <c r="E275" s="122">
        <f>E276</f>
        <v>404340</v>
      </c>
      <c r="F275" s="122">
        <f aca="true" t="shared" si="102" ref="F275:P275">F276</f>
        <v>811550</v>
      </c>
      <c r="G275" s="122">
        <f t="shared" si="102"/>
        <v>393890</v>
      </c>
      <c r="H275" s="122">
        <f t="shared" si="102"/>
        <v>406370</v>
      </c>
      <c r="I275" s="122">
        <f t="shared" si="102"/>
        <v>559090</v>
      </c>
      <c r="J275" s="122">
        <f t="shared" si="102"/>
        <v>389090</v>
      </c>
      <c r="K275" s="122">
        <f t="shared" si="102"/>
        <v>373790</v>
      </c>
      <c r="L275" s="122">
        <f t="shared" si="102"/>
        <v>378290</v>
      </c>
      <c r="M275" s="122">
        <f t="shared" si="102"/>
        <v>400000</v>
      </c>
      <c r="N275" s="122">
        <f t="shared" si="102"/>
        <v>376290</v>
      </c>
      <c r="O275" s="122">
        <f t="shared" si="102"/>
        <v>381660</v>
      </c>
      <c r="P275" s="122">
        <f t="shared" si="102"/>
        <v>375640</v>
      </c>
    </row>
    <row r="276" spans="1:16" s="12" customFormat="1" ht="36" customHeight="1" thickTop="1">
      <c r="A276" s="66">
        <v>754</v>
      </c>
      <c r="B276" s="50"/>
      <c r="C276" s="43" t="s">
        <v>20</v>
      </c>
      <c r="D276" s="94">
        <f t="shared" si="100"/>
        <v>5250000</v>
      </c>
      <c r="E276" s="94">
        <f>E277</f>
        <v>404340</v>
      </c>
      <c r="F276" s="94">
        <f aca="true" t="shared" si="103" ref="F276:P276">F277</f>
        <v>811550</v>
      </c>
      <c r="G276" s="94">
        <f t="shared" si="103"/>
        <v>393890</v>
      </c>
      <c r="H276" s="94">
        <f t="shared" si="103"/>
        <v>406370</v>
      </c>
      <c r="I276" s="94">
        <f t="shared" si="103"/>
        <v>559090</v>
      </c>
      <c r="J276" s="94">
        <f t="shared" si="103"/>
        <v>389090</v>
      </c>
      <c r="K276" s="94">
        <f t="shared" si="103"/>
        <v>373790</v>
      </c>
      <c r="L276" s="94">
        <f t="shared" si="103"/>
        <v>378290</v>
      </c>
      <c r="M276" s="94">
        <f t="shared" si="103"/>
        <v>400000</v>
      </c>
      <c r="N276" s="94">
        <f t="shared" si="103"/>
        <v>376290</v>
      </c>
      <c r="O276" s="94">
        <f t="shared" si="103"/>
        <v>381660</v>
      </c>
      <c r="P276" s="94">
        <f t="shared" si="103"/>
        <v>375640</v>
      </c>
    </row>
    <row r="277" spans="1:16" s="12" customFormat="1" ht="19.5" customHeight="1">
      <c r="A277" s="44"/>
      <c r="B277" s="37">
        <v>75416</v>
      </c>
      <c r="C277" s="53" t="s">
        <v>22</v>
      </c>
      <c r="D277" s="120">
        <f t="shared" si="100"/>
        <v>5250000</v>
      </c>
      <c r="E277" s="120">
        <v>404340</v>
      </c>
      <c r="F277" s="120">
        <v>811550</v>
      </c>
      <c r="G277" s="120">
        <v>393890</v>
      </c>
      <c r="H277" s="120">
        <v>406370</v>
      </c>
      <c r="I277" s="120">
        <v>559090</v>
      </c>
      <c r="J277" s="120">
        <v>389090</v>
      </c>
      <c r="K277" s="120">
        <v>373790</v>
      </c>
      <c r="L277" s="120">
        <v>378290</v>
      </c>
      <c r="M277" s="120">
        <v>400000</v>
      </c>
      <c r="N277" s="120">
        <v>376290</v>
      </c>
      <c r="O277" s="120">
        <v>381660</v>
      </c>
      <c r="P277" s="120">
        <v>375640</v>
      </c>
    </row>
    <row r="278" spans="1:16" s="5" customFormat="1" ht="35.25" customHeight="1">
      <c r="A278" s="38"/>
      <c r="B278" s="44"/>
      <c r="C278" s="88" t="s">
        <v>211</v>
      </c>
      <c r="D278" s="145">
        <f t="shared" si="100"/>
        <v>2082408</v>
      </c>
      <c r="E278" s="145">
        <f>E279+E282+E285</f>
        <v>141168</v>
      </c>
      <c r="F278" s="145">
        <f aca="true" t="shared" si="104" ref="F278:P278">F279+F282+F285</f>
        <v>245474</v>
      </c>
      <c r="G278" s="145">
        <f t="shared" si="104"/>
        <v>144844</v>
      </c>
      <c r="H278" s="145">
        <f t="shared" si="104"/>
        <v>150794</v>
      </c>
      <c r="I278" s="145">
        <f t="shared" si="104"/>
        <v>154424</v>
      </c>
      <c r="J278" s="145">
        <f t="shared" si="104"/>
        <v>219604</v>
      </c>
      <c r="K278" s="145">
        <f t="shared" si="104"/>
        <v>155775</v>
      </c>
      <c r="L278" s="145">
        <f t="shared" si="104"/>
        <v>149055</v>
      </c>
      <c r="M278" s="145">
        <f t="shared" si="104"/>
        <v>176245</v>
      </c>
      <c r="N278" s="145">
        <f t="shared" si="104"/>
        <v>165475</v>
      </c>
      <c r="O278" s="145">
        <f t="shared" si="104"/>
        <v>167925</v>
      </c>
      <c r="P278" s="145">
        <f t="shared" si="104"/>
        <v>211625</v>
      </c>
    </row>
    <row r="279" spans="1:16" s="5" customFormat="1" ht="20.25" customHeight="1" thickBot="1">
      <c r="A279" s="41"/>
      <c r="B279" s="41"/>
      <c r="C279" s="45" t="s">
        <v>6</v>
      </c>
      <c r="D279" s="122">
        <f t="shared" si="100"/>
        <v>1556000</v>
      </c>
      <c r="E279" s="122">
        <f>E280</f>
        <v>103600</v>
      </c>
      <c r="F279" s="122">
        <f aca="true" t="shared" si="105" ref="F279:P280">F280</f>
        <v>192100</v>
      </c>
      <c r="G279" s="122">
        <f t="shared" si="105"/>
        <v>106300</v>
      </c>
      <c r="H279" s="122">
        <f t="shared" si="105"/>
        <v>108700</v>
      </c>
      <c r="I279" s="122">
        <f t="shared" si="105"/>
        <v>112900</v>
      </c>
      <c r="J279" s="122">
        <f t="shared" si="105"/>
        <v>163300</v>
      </c>
      <c r="K279" s="122">
        <f t="shared" si="105"/>
        <v>116400</v>
      </c>
      <c r="L279" s="122">
        <f t="shared" si="105"/>
        <v>108350</v>
      </c>
      <c r="M279" s="122">
        <f t="shared" si="105"/>
        <v>129920</v>
      </c>
      <c r="N279" s="122">
        <f t="shared" si="105"/>
        <v>123500</v>
      </c>
      <c r="O279" s="122">
        <f t="shared" si="105"/>
        <v>124100</v>
      </c>
      <c r="P279" s="122">
        <f t="shared" si="105"/>
        <v>166830</v>
      </c>
    </row>
    <row r="280" spans="1:16" s="5" customFormat="1" ht="21" customHeight="1" thickTop="1">
      <c r="A280" s="42">
        <v>852</v>
      </c>
      <c r="B280" s="50"/>
      <c r="C280" s="43" t="s">
        <v>122</v>
      </c>
      <c r="D280" s="94">
        <f t="shared" si="100"/>
        <v>1556000</v>
      </c>
      <c r="E280" s="132">
        <f>E281</f>
        <v>103600</v>
      </c>
      <c r="F280" s="132">
        <f t="shared" si="105"/>
        <v>192100</v>
      </c>
      <c r="G280" s="132">
        <f t="shared" si="105"/>
        <v>106300</v>
      </c>
      <c r="H280" s="132">
        <f t="shared" si="105"/>
        <v>108700</v>
      </c>
      <c r="I280" s="132">
        <f t="shared" si="105"/>
        <v>112900</v>
      </c>
      <c r="J280" s="132">
        <f t="shared" si="105"/>
        <v>163300</v>
      </c>
      <c r="K280" s="132">
        <f t="shared" si="105"/>
        <v>116400</v>
      </c>
      <c r="L280" s="132">
        <f t="shared" si="105"/>
        <v>108350</v>
      </c>
      <c r="M280" s="132">
        <f t="shared" si="105"/>
        <v>129920</v>
      </c>
      <c r="N280" s="132">
        <f t="shared" si="105"/>
        <v>123500</v>
      </c>
      <c r="O280" s="132">
        <f t="shared" si="105"/>
        <v>124100</v>
      </c>
      <c r="P280" s="132">
        <f t="shared" si="105"/>
        <v>166830</v>
      </c>
    </row>
    <row r="281" spans="1:16" s="5" customFormat="1" ht="20.25" customHeight="1">
      <c r="A281" s="44"/>
      <c r="B281" s="37">
        <v>85201</v>
      </c>
      <c r="C281" s="53" t="s">
        <v>95</v>
      </c>
      <c r="D281" s="150">
        <f t="shared" si="100"/>
        <v>1556000</v>
      </c>
      <c r="E281" s="120">
        <v>103600</v>
      </c>
      <c r="F281" s="120">
        <v>192100</v>
      </c>
      <c r="G281" s="120">
        <v>106300</v>
      </c>
      <c r="H281" s="120">
        <v>108700</v>
      </c>
      <c r="I281" s="120">
        <v>112900</v>
      </c>
      <c r="J281" s="120">
        <v>163300</v>
      </c>
      <c r="K281" s="120">
        <v>116400</v>
      </c>
      <c r="L281" s="120">
        <v>108350</v>
      </c>
      <c r="M281" s="120">
        <v>129920</v>
      </c>
      <c r="N281" s="120">
        <v>123500</v>
      </c>
      <c r="O281" s="120">
        <v>124100</v>
      </c>
      <c r="P281" s="120">
        <v>166830</v>
      </c>
    </row>
    <row r="282" spans="1:16" s="5" customFormat="1" ht="29.25" customHeight="1" thickBot="1">
      <c r="A282" s="41"/>
      <c r="B282" s="41"/>
      <c r="C282" s="45" t="s">
        <v>191</v>
      </c>
      <c r="D282" s="122">
        <f t="shared" si="100"/>
        <v>490000</v>
      </c>
      <c r="E282" s="122">
        <f>E283</f>
        <v>34540</v>
      </c>
      <c r="F282" s="122">
        <f aca="true" t="shared" si="106" ref="F282:P282">F283</f>
        <v>50340</v>
      </c>
      <c r="G282" s="122">
        <f t="shared" si="106"/>
        <v>35510</v>
      </c>
      <c r="H282" s="122">
        <f t="shared" si="106"/>
        <v>39060</v>
      </c>
      <c r="I282" s="122">
        <f t="shared" si="106"/>
        <v>38490</v>
      </c>
      <c r="J282" s="122">
        <f t="shared" si="106"/>
        <v>53270</v>
      </c>
      <c r="K282" s="122">
        <f t="shared" si="106"/>
        <v>36340</v>
      </c>
      <c r="L282" s="122">
        <f t="shared" si="106"/>
        <v>37670</v>
      </c>
      <c r="M282" s="122">
        <f t="shared" si="106"/>
        <v>43290</v>
      </c>
      <c r="N282" s="122">
        <f t="shared" si="106"/>
        <v>38940</v>
      </c>
      <c r="O282" s="122">
        <f t="shared" si="106"/>
        <v>40790</v>
      </c>
      <c r="P282" s="122">
        <f t="shared" si="106"/>
        <v>41760</v>
      </c>
    </row>
    <row r="283" spans="1:16" s="5" customFormat="1" ht="20.25" customHeight="1" thickTop="1">
      <c r="A283" s="50">
        <v>852</v>
      </c>
      <c r="B283" s="50"/>
      <c r="C283" s="43" t="s">
        <v>122</v>
      </c>
      <c r="D283" s="94">
        <f t="shared" si="100"/>
        <v>490000</v>
      </c>
      <c r="E283" s="94">
        <f>E284</f>
        <v>34540</v>
      </c>
      <c r="F283" s="94">
        <f aca="true" t="shared" si="107" ref="F283:P283">F284</f>
        <v>50340</v>
      </c>
      <c r="G283" s="94">
        <f t="shared" si="107"/>
        <v>35510</v>
      </c>
      <c r="H283" s="94">
        <f t="shared" si="107"/>
        <v>39060</v>
      </c>
      <c r="I283" s="94">
        <f t="shared" si="107"/>
        <v>38490</v>
      </c>
      <c r="J283" s="94">
        <f t="shared" si="107"/>
        <v>53270</v>
      </c>
      <c r="K283" s="94">
        <f t="shared" si="107"/>
        <v>36340</v>
      </c>
      <c r="L283" s="94">
        <f t="shared" si="107"/>
        <v>37670</v>
      </c>
      <c r="M283" s="94">
        <f t="shared" si="107"/>
        <v>43290</v>
      </c>
      <c r="N283" s="94">
        <f t="shared" si="107"/>
        <v>38940</v>
      </c>
      <c r="O283" s="94">
        <f t="shared" si="107"/>
        <v>40790</v>
      </c>
      <c r="P283" s="94">
        <f t="shared" si="107"/>
        <v>41760</v>
      </c>
    </row>
    <row r="284" spans="1:16" s="5" customFormat="1" ht="21.75" customHeight="1">
      <c r="A284" s="38"/>
      <c r="B284" s="37">
        <v>85201</v>
      </c>
      <c r="C284" s="89" t="s">
        <v>95</v>
      </c>
      <c r="D284" s="150">
        <f t="shared" si="100"/>
        <v>490000</v>
      </c>
      <c r="E284" s="120">
        <v>34540</v>
      </c>
      <c r="F284" s="120">
        <v>50340</v>
      </c>
      <c r="G284" s="120">
        <v>35510</v>
      </c>
      <c r="H284" s="120">
        <v>39060</v>
      </c>
      <c r="I284" s="120">
        <v>38490</v>
      </c>
      <c r="J284" s="120">
        <v>53270</v>
      </c>
      <c r="K284" s="120">
        <v>36340</v>
      </c>
      <c r="L284" s="120">
        <v>37670</v>
      </c>
      <c r="M284" s="120">
        <v>43290</v>
      </c>
      <c r="N284" s="120">
        <v>38940</v>
      </c>
      <c r="O284" s="120">
        <v>40790</v>
      </c>
      <c r="P284" s="120">
        <v>41760</v>
      </c>
    </row>
    <row r="285" spans="1:16" s="5" customFormat="1" ht="43.5" customHeight="1" thickBot="1">
      <c r="A285" s="41"/>
      <c r="B285" s="41"/>
      <c r="C285" s="71" t="s">
        <v>42</v>
      </c>
      <c r="D285" s="143">
        <f t="shared" si="100"/>
        <v>36408</v>
      </c>
      <c r="E285" s="143">
        <f>E286</f>
        <v>3028</v>
      </c>
      <c r="F285" s="143">
        <f aca="true" t="shared" si="108" ref="F285:P285">F286</f>
        <v>3034</v>
      </c>
      <c r="G285" s="143">
        <f t="shared" si="108"/>
        <v>3034</v>
      </c>
      <c r="H285" s="143">
        <f t="shared" si="108"/>
        <v>3034</v>
      </c>
      <c r="I285" s="143">
        <f t="shared" si="108"/>
        <v>3034</v>
      </c>
      <c r="J285" s="143">
        <f t="shared" si="108"/>
        <v>3034</v>
      </c>
      <c r="K285" s="143">
        <f t="shared" si="108"/>
        <v>3035</v>
      </c>
      <c r="L285" s="143">
        <f t="shared" si="108"/>
        <v>3035</v>
      </c>
      <c r="M285" s="143">
        <f t="shared" si="108"/>
        <v>3035</v>
      </c>
      <c r="N285" s="143">
        <f t="shared" si="108"/>
        <v>3035</v>
      </c>
      <c r="O285" s="143">
        <f t="shared" si="108"/>
        <v>3035</v>
      </c>
      <c r="P285" s="143">
        <f t="shared" si="108"/>
        <v>3035</v>
      </c>
    </row>
    <row r="286" spans="1:16" s="5" customFormat="1" ht="20.25" customHeight="1" thickTop="1">
      <c r="A286" s="50">
        <v>851</v>
      </c>
      <c r="B286" s="50"/>
      <c r="C286" s="43" t="s">
        <v>26</v>
      </c>
      <c r="D286" s="94">
        <f t="shared" si="100"/>
        <v>36408</v>
      </c>
      <c r="E286" s="94">
        <f>E287</f>
        <v>3028</v>
      </c>
      <c r="F286" s="94">
        <f aca="true" t="shared" si="109" ref="F286:P286">F287</f>
        <v>3034</v>
      </c>
      <c r="G286" s="94">
        <f t="shared" si="109"/>
        <v>3034</v>
      </c>
      <c r="H286" s="94">
        <f t="shared" si="109"/>
        <v>3034</v>
      </c>
      <c r="I286" s="94">
        <f t="shared" si="109"/>
        <v>3034</v>
      </c>
      <c r="J286" s="94">
        <f t="shared" si="109"/>
        <v>3034</v>
      </c>
      <c r="K286" s="94">
        <f t="shared" si="109"/>
        <v>3035</v>
      </c>
      <c r="L286" s="94">
        <f t="shared" si="109"/>
        <v>3035</v>
      </c>
      <c r="M286" s="94">
        <f t="shared" si="109"/>
        <v>3035</v>
      </c>
      <c r="N286" s="94">
        <f t="shared" si="109"/>
        <v>3035</v>
      </c>
      <c r="O286" s="94">
        <f t="shared" si="109"/>
        <v>3035</v>
      </c>
      <c r="P286" s="94">
        <f t="shared" si="109"/>
        <v>3035</v>
      </c>
    </row>
    <row r="287" spans="1:16" s="5" customFormat="1" ht="48.75" customHeight="1">
      <c r="A287" s="38"/>
      <c r="B287" s="90">
        <v>85156</v>
      </c>
      <c r="C287" s="89" t="s">
        <v>128</v>
      </c>
      <c r="D287" s="123">
        <f t="shared" si="100"/>
        <v>36408</v>
      </c>
      <c r="E287" s="120">
        <v>3028</v>
      </c>
      <c r="F287" s="120">
        <v>3034</v>
      </c>
      <c r="G287" s="120">
        <v>3034</v>
      </c>
      <c r="H287" s="120">
        <v>3034</v>
      </c>
      <c r="I287" s="120">
        <v>3034</v>
      </c>
      <c r="J287" s="120">
        <v>3034</v>
      </c>
      <c r="K287" s="120">
        <v>3035</v>
      </c>
      <c r="L287" s="120">
        <v>3035</v>
      </c>
      <c r="M287" s="120">
        <v>3035</v>
      </c>
      <c r="N287" s="120">
        <v>3035</v>
      </c>
      <c r="O287" s="120">
        <v>3035</v>
      </c>
      <c r="P287" s="120">
        <v>3035</v>
      </c>
    </row>
    <row r="288" spans="1:16" s="5" customFormat="1" ht="37.5" customHeight="1">
      <c r="A288" s="38"/>
      <c r="B288" s="38"/>
      <c r="C288" s="39" t="s">
        <v>168</v>
      </c>
      <c r="D288" s="121">
        <f aca="true" t="shared" si="110" ref="D288:D298">SUM(E288:P288)</f>
        <v>1867472</v>
      </c>
      <c r="E288" s="121">
        <f>E289+E293+E296</f>
        <v>153000</v>
      </c>
      <c r="F288" s="121">
        <f aca="true" t="shared" si="111" ref="F288:P288">F289+F293+F296</f>
        <v>231600</v>
      </c>
      <c r="G288" s="121">
        <f t="shared" si="111"/>
        <v>156600</v>
      </c>
      <c r="H288" s="121">
        <f t="shared" si="111"/>
        <v>149600</v>
      </c>
      <c r="I288" s="121">
        <f t="shared" si="111"/>
        <v>188600</v>
      </c>
      <c r="J288" s="121">
        <f t="shared" si="111"/>
        <v>151600</v>
      </c>
      <c r="K288" s="121">
        <f t="shared" si="111"/>
        <v>125600</v>
      </c>
      <c r="L288" s="121">
        <f t="shared" si="111"/>
        <v>125600</v>
      </c>
      <c r="M288" s="121">
        <f t="shared" si="111"/>
        <v>159600</v>
      </c>
      <c r="N288" s="121">
        <f t="shared" si="111"/>
        <v>144600</v>
      </c>
      <c r="O288" s="121">
        <f t="shared" si="111"/>
        <v>140600</v>
      </c>
      <c r="P288" s="121">
        <f t="shared" si="111"/>
        <v>140472</v>
      </c>
    </row>
    <row r="289" spans="1:16" s="5" customFormat="1" ht="18.75" customHeight="1" thickBot="1">
      <c r="A289" s="41"/>
      <c r="B289" s="41"/>
      <c r="C289" s="45" t="s">
        <v>6</v>
      </c>
      <c r="D289" s="122">
        <f t="shared" si="110"/>
        <v>1645000</v>
      </c>
      <c r="E289" s="122">
        <f>E290</f>
        <v>136000</v>
      </c>
      <c r="F289" s="122">
        <f aca="true" t="shared" si="112" ref="F289:P289">F290</f>
        <v>202000</v>
      </c>
      <c r="G289" s="122">
        <f t="shared" si="112"/>
        <v>138000</v>
      </c>
      <c r="H289" s="122">
        <f t="shared" si="112"/>
        <v>133000</v>
      </c>
      <c r="I289" s="122">
        <f t="shared" si="112"/>
        <v>165000</v>
      </c>
      <c r="J289" s="122">
        <f t="shared" si="112"/>
        <v>133000</v>
      </c>
      <c r="K289" s="122">
        <f t="shared" si="112"/>
        <v>110000</v>
      </c>
      <c r="L289" s="122">
        <f t="shared" si="112"/>
        <v>110000</v>
      </c>
      <c r="M289" s="122">
        <f t="shared" si="112"/>
        <v>139000</v>
      </c>
      <c r="N289" s="122">
        <f t="shared" si="112"/>
        <v>129000</v>
      </c>
      <c r="O289" s="122">
        <f t="shared" si="112"/>
        <v>125000</v>
      </c>
      <c r="P289" s="122">
        <f t="shared" si="112"/>
        <v>125000</v>
      </c>
    </row>
    <row r="290" spans="1:16" s="5" customFormat="1" ht="19.5" customHeight="1" thickTop="1">
      <c r="A290" s="42">
        <v>852</v>
      </c>
      <c r="B290" s="50"/>
      <c r="C290" s="43" t="s">
        <v>122</v>
      </c>
      <c r="D290" s="94">
        <f t="shared" si="110"/>
        <v>1645000</v>
      </c>
      <c r="E290" s="132">
        <f>E291+E292</f>
        <v>136000</v>
      </c>
      <c r="F290" s="132">
        <f aca="true" t="shared" si="113" ref="F290:P290">F291+F292</f>
        <v>202000</v>
      </c>
      <c r="G290" s="132">
        <f t="shared" si="113"/>
        <v>138000</v>
      </c>
      <c r="H290" s="132">
        <f t="shared" si="113"/>
        <v>133000</v>
      </c>
      <c r="I290" s="132">
        <f t="shared" si="113"/>
        <v>165000</v>
      </c>
      <c r="J290" s="132">
        <f t="shared" si="113"/>
        <v>133000</v>
      </c>
      <c r="K290" s="132">
        <f t="shared" si="113"/>
        <v>110000</v>
      </c>
      <c r="L290" s="132">
        <f t="shared" si="113"/>
        <v>110000</v>
      </c>
      <c r="M290" s="132">
        <f t="shared" si="113"/>
        <v>139000</v>
      </c>
      <c r="N290" s="132">
        <f t="shared" si="113"/>
        <v>129000</v>
      </c>
      <c r="O290" s="132">
        <f t="shared" si="113"/>
        <v>125000</v>
      </c>
      <c r="P290" s="132">
        <f t="shared" si="113"/>
        <v>125000</v>
      </c>
    </row>
    <row r="291" spans="1:16" s="5" customFormat="1" ht="19.5" customHeight="1">
      <c r="A291" s="38"/>
      <c r="B291" s="37">
        <v>85201</v>
      </c>
      <c r="C291" s="53" t="s">
        <v>95</v>
      </c>
      <c r="D291" s="123">
        <f t="shared" si="110"/>
        <v>1185000</v>
      </c>
      <c r="E291" s="120">
        <v>98000</v>
      </c>
      <c r="F291" s="120">
        <v>150000</v>
      </c>
      <c r="G291" s="120">
        <v>98000</v>
      </c>
      <c r="H291" s="120">
        <v>95000</v>
      </c>
      <c r="I291" s="120">
        <v>120000</v>
      </c>
      <c r="J291" s="120">
        <v>95000</v>
      </c>
      <c r="K291" s="120">
        <v>75000</v>
      </c>
      <c r="L291" s="120">
        <v>75000</v>
      </c>
      <c r="M291" s="120">
        <v>104000</v>
      </c>
      <c r="N291" s="120">
        <v>95000</v>
      </c>
      <c r="O291" s="120">
        <v>90000</v>
      </c>
      <c r="P291" s="120">
        <v>90000</v>
      </c>
    </row>
    <row r="292" spans="1:16" s="5" customFormat="1" ht="48.75" customHeight="1">
      <c r="A292" s="38"/>
      <c r="B292" s="41">
        <v>85220</v>
      </c>
      <c r="C292" s="51" t="s">
        <v>175</v>
      </c>
      <c r="D292" s="123">
        <f t="shared" si="110"/>
        <v>460000</v>
      </c>
      <c r="E292" s="146">
        <v>38000</v>
      </c>
      <c r="F292" s="146">
        <v>52000</v>
      </c>
      <c r="G292" s="146">
        <v>40000</v>
      </c>
      <c r="H292" s="146">
        <v>38000</v>
      </c>
      <c r="I292" s="146">
        <v>45000</v>
      </c>
      <c r="J292" s="146">
        <v>38000</v>
      </c>
      <c r="K292" s="146">
        <v>35000</v>
      </c>
      <c r="L292" s="146">
        <v>35000</v>
      </c>
      <c r="M292" s="146">
        <v>35000</v>
      </c>
      <c r="N292" s="146">
        <v>34000</v>
      </c>
      <c r="O292" s="146">
        <v>35000</v>
      </c>
      <c r="P292" s="146">
        <v>35000</v>
      </c>
    </row>
    <row r="293" spans="1:16" s="5" customFormat="1" ht="33.75" customHeight="1" thickBot="1">
      <c r="A293" s="41"/>
      <c r="B293" s="41"/>
      <c r="C293" s="71" t="s">
        <v>191</v>
      </c>
      <c r="D293" s="122">
        <f t="shared" si="110"/>
        <v>205000</v>
      </c>
      <c r="E293" s="143">
        <f>E294</f>
        <v>17000</v>
      </c>
      <c r="F293" s="143">
        <f aca="true" t="shared" si="114" ref="F293:P293">F294</f>
        <v>28000</v>
      </c>
      <c r="G293" s="143">
        <f t="shared" si="114"/>
        <v>17000</v>
      </c>
      <c r="H293" s="143">
        <f t="shared" si="114"/>
        <v>15000</v>
      </c>
      <c r="I293" s="143">
        <f t="shared" si="114"/>
        <v>22000</v>
      </c>
      <c r="J293" s="143">
        <f t="shared" si="114"/>
        <v>17000</v>
      </c>
      <c r="K293" s="143">
        <f t="shared" si="114"/>
        <v>14000</v>
      </c>
      <c r="L293" s="143">
        <f t="shared" si="114"/>
        <v>14000</v>
      </c>
      <c r="M293" s="143">
        <f t="shared" si="114"/>
        <v>19000</v>
      </c>
      <c r="N293" s="143">
        <f t="shared" si="114"/>
        <v>14000</v>
      </c>
      <c r="O293" s="143">
        <f t="shared" si="114"/>
        <v>14000</v>
      </c>
      <c r="P293" s="143">
        <f t="shared" si="114"/>
        <v>14000</v>
      </c>
    </row>
    <row r="294" spans="1:16" s="5" customFormat="1" ht="19.5" customHeight="1" thickTop="1">
      <c r="A294" s="50">
        <v>852</v>
      </c>
      <c r="B294" s="50"/>
      <c r="C294" s="43" t="s">
        <v>122</v>
      </c>
      <c r="D294" s="94">
        <f t="shared" si="110"/>
        <v>205000</v>
      </c>
      <c r="E294" s="94">
        <f>E295</f>
        <v>17000</v>
      </c>
      <c r="F294" s="94">
        <f aca="true" t="shared" si="115" ref="F294:P294">F295</f>
        <v>28000</v>
      </c>
      <c r="G294" s="94">
        <f t="shared" si="115"/>
        <v>17000</v>
      </c>
      <c r="H294" s="94">
        <f t="shared" si="115"/>
        <v>15000</v>
      </c>
      <c r="I294" s="94">
        <f t="shared" si="115"/>
        <v>22000</v>
      </c>
      <c r="J294" s="94">
        <f t="shared" si="115"/>
        <v>17000</v>
      </c>
      <c r="K294" s="94">
        <f t="shared" si="115"/>
        <v>14000</v>
      </c>
      <c r="L294" s="94">
        <f t="shared" si="115"/>
        <v>14000</v>
      </c>
      <c r="M294" s="94">
        <f t="shared" si="115"/>
        <v>19000</v>
      </c>
      <c r="N294" s="94">
        <f t="shared" si="115"/>
        <v>14000</v>
      </c>
      <c r="O294" s="94">
        <f t="shared" si="115"/>
        <v>14000</v>
      </c>
      <c r="P294" s="94">
        <f t="shared" si="115"/>
        <v>14000</v>
      </c>
    </row>
    <row r="295" spans="1:16" s="5" customFormat="1" ht="19.5" customHeight="1">
      <c r="A295" s="38"/>
      <c r="B295" s="37">
        <v>85201</v>
      </c>
      <c r="C295" s="89" t="s">
        <v>95</v>
      </c>
      <c r="D295" s="123">
        <f t="shared" si="110"/>
        <v>205000</v>
      </c>
      <c r="E295" s="120">
        <v>17000</v>
      </c>
      <c r="F295" s="120">
        <v>28000</v>
      </c>
      <c r="G295" s="120">
        <v>17000</v>
      </c>
      <c r="H295" s="120">
        <v>15000</v>
      </c>
      <c r="I295" s="120">
        <v>22000</v>
      </c>
      <c r="J295" s="120">
        <v>17000</v>
      </c>
      <c r="K295" s="120">
        <v>14000</v>
      </c>
      <c r="L295" s="120">
        <v>14000</v>
      </c>
      <c r="M295" s="120">
        <v>19000</v>
      </c>
      <c r="N295" s="120">
        <v>14000</v>
      </c>
      <c r="O295" s="120">
        <v>14000</v>
      </c>
      <c r="P295" s="120">
        <v>14000</v>
      </c>
    </row>
    <row r="296" spans="1:16" s="5" customFormat="1" ht="45.75" customHeight="1" thickBot="1">
      <c r="A296" s="41"/>
      <c r="B296" s="41"/>
      <c r="C296" s="71" t="s">
        <v>42</v>
      </c>
      <c r="D296" s="143">
        <f t="shared" si="110"/>
        <v>17472</v>
      </c>
      <c r="E296" s="143"/>
      <c r="F296" s="143">
        <f aca="true" t="shared" si="116" ref="F296:P296">F297</f>
        <v>1600</v>
      </c>
      <c r="G296" s="143">
        <f t="shared" si="116"/>
        <v>1600</v>
      </c>
      <c r="H296" s="143">
        <f t="shared" si="116"/>
        <v>1600</v>
      </c>
      <c r="I296" s="143">
        <f t="shared" si="116"/>
        <v>1600</v>
      </c>
      <c r="J296" s="143">
        <f t="shared" si="116"/>
        <v>1600</v>
      </c>
      <c r="K296" s="143">
        <f t="shared" si="116"/>
        <v>1600</v>
      </c>
      <c r="L296" s="143">
        <f t="shared" si="116"/>
        <v>1600</v>
      </c>
      <c r="M296" s="143">
        <f t="shared" si="116"/>
        <v>1600</v>
      </c>
      <c r="N296" s="143">
        <f t="shared" si="116"/>
        <v>1600</v>
      </c>
      <c r="O296" s="143">
        <f t="shared" si="116"/>
        <v>1600</v>
      </c>
      <c r="P296" s="143">
        <f t="shared" si="116"/>
        <v>1472</v>
      </c>
    </row>
    <row r="297" spans="1:16" s="5" customFormat="1" ht="20.25" customHeight="1" thickTop="1">
      <c r="A297" s="50">
        <v>851</v>
      </c>
      <c r="B297" s="50"/>
      <c r="C297" s="43" t="s">
        <v>26</v>
      </c>
      <c r="D297" s="94">
        <f t="shared" si="110"/>
        <v>17472</v>
      </c>
      <c r="E297" s="94"/>
      <c r="F297" s="94">
        <f aca="true" t="shared" si="117" ref="F297:P297">F298</f>
        <v>1600</v>
      </c>
      <c r="G297" s="94">
        <f t="shared" si="117"/>
        <v>1600</v>
      </c>
      <c r="H297" s="94">
        <f t="shared" si="117"/>
        <v>1600</v>
      </c>
      <c r="I297" s="94">
        <f t="shared" si="117"/>
        <v>1600</v>
      </c>
      <c r="J297" s="94">
        <f t="shared" si="117"/>
        <v>1600</v>
      </c>
      <c r="K297" s="94">
        <f t="shared" si="117"/>
        <v>1600</v>
      </c>
      <c r="L297" s="94">
        <f t="shared" si="117"/>
        <v>1600</v>
      </c>
      <c r="M297" s="94">
        <f t="shared" si="117"/>
        <v>1600</v>
      </c>
      <c r="N297" s="94">
        <f t="shared" si="117"/>
        <v>1600</v>
      </c>
      <c r="O297" s="94">
        <f t="shared" si="117"/>
        <v>1600</v>
      </c>
      <c r="P297" s="94">
        <f t="shared" si="117"/>
        <v>1472</v>
      </c>
    </row>
    <row r="298" spans="1:16" s="5" customFormat="1" ht="46.5" customHeight="1">
      <c r="A298" s="44"/>
      <c r="B298" s="90">
        <v>85156</v>
      </c>
      <c r="C298" s="89" t="s">
        <v>128</v>
      </c>
      <c r="D298" s="123">
        <f t="shared" si="110"/>
        <v>17472</v>
      </c>
      <c r="E298" s="120"/>
      <c r="F298" s="120">
        <v>1600</v>
      </c>
      <c r="G298" s="120">
        <v>1600</v>
      </c>
      <c r="H298" s="120">
        <v>1600</v>
      </c>
      <c r="I298" s="120">
        <v>1600</v>
      </c>
      <c r="J298" s="120">
        <v>1600</v>
      </c>
      <c r="K298" s="120">
        <v>1600</v>
      </c>
      <c r="L298" s="120">
        <v>1600</v>
      </c>
      <c r="M298" s="120">
        <v>1600</v>
      </c>
      <c r="N298" s="120">
        <v>1600</v>
      </c>
      <c r="O298" s="120">
        <v>1600</v>
      </c>
      <c r="P298" s="120">
        <v>1472</v>
      </c>
    </row>
    <row r="299" spans="1:16" s="5" customFormat="1" ht="23.25" customHeight="1">
      <c r="A299" s="38"/>
      <c r="B299" s="38"/>
      <c r="C299" s="39" t="s">
        <v>124</v>
      </c>
      <c r="D299" s="121">
        <f aca="true" t="shared" si="118" ref="D299:D310">SUM(E299:P299)</f>
        <v>1192540</v>
      </c>
      <c r="E299" s="121">
        <f>E300+E305+E308</f>
        <v>95495</v>
      </c>
      <c r="F299" s="121">
        <f aca="true" t="shared" si="119" ref="F299:P299">F300+F305+F308</f>
        <v>154695</v>
      </c>
      <c r="G299" s="121">
        <f t="shared" si="119"/>
        <v>96495</v>
      </c>
      <c r="H299" s="121">
        <f t="shared" si="119"/>
        <v>96295</v>
      </c>
      <c r="I299" s="121">
        <f t="shared" si="119"/>
        <v>95195</v>
      </c>
      <c r="J299" s="121">
        <f t="shared" si="119"/>
        <v>106195</v>
      </c>
      <c r="K299" s="121">
        <f t="shared" si="119"/>
        <v>70695</v>
      </c>
      <c r="L299" s="121">
        <f t="shared" si="119"/>
        <v>80695</v>
      </c>
      <c r="M299" s="121">
        <f t="shared" si="119"/>
        <v>106195</v>
      </c>
      <c r="N299" s="121">
        <f t="shared" si="119"/>
        <v>96195</v>
      </c>
      <c r="O299" s="121">
        <f t="shared" si="119"/>
        <v>99195</v>
      </c>
      <c r="P299" s="121">
        <f t="shared" si="119"/>
        <v>95195</v>
      </c>
    </row>
    <row r="300" spans="1:16" s="5" customFormat="1" ht="18.75" customHeight="1" thickBot="1">
      <c r="A300" s="41"/>
      <c r="B300" s="41"/>
      <c r="C300" s="45" t="s">
        <v>6</v>
      </c>
      <c r="D300" s="122">
        <f t="shared" si="118"/>
        <v>792000</v>
      </c>
      <c r="E300" s="122">
        <f>E301</f>
        <v>63200</v>
      </c>
      <c r="F300" s="122">
        <f aca="true" t="shared" si="120" ref="F300:P300">F301</f>
        <v>94400</v>
      </c>
      <c r="G300" s="122">
        <f t="shared" si="120"/>
        <v>64200</v>
      </c>
      <c r="H300" s="122">
        <f t="shared" si="120"/>
        <v>64000</v>
      </c>
      <c r="I300" s="122">
        <f t="shared" si="120"/>
        <v>62900</v>
      </c>
      <c r="J300" s="122">
        <f t="shared" si="120"/>
        <v>73900</v>
      </c>
      <c r="K300" s="122">
        <f t="shared" si="120"/>
        <v>45900</v>
      </c>
      <c r="L300" s="122">
        <f t="shared" si="120"/>
        <v>55900</v>
      </c>
      <c r="M300" s="122">
        <f t="shared" si="120"/>
        <v>73900</v>
      </c>
      <c r="N300" s="122">
        <f t="shared" si="120"/>
        <v>63900</v>
      </c>
      <c r="O300" s="122">
        <f t="shared" si="120"/>
        <v>66900</v>
      </c>
      <c r="P300" s="122">
        <f t="shared" si="120"/>
        <v>62900</v>
      </c>
    </row>
    <row r="301" spans="1:16" s="5" customFormat="1" ht="18.75" customHeight="1" thickTop="1">
      <c r="A301" s="42">
        <v>852</v>
      </c>
      <c r="B301" s="50"/>
      <c r="C301" s="43" t="s">
        <v>122</v>
      </c>
      <c r="D301" s="94">
        <f t="shared" si="118"/>
        <v>792000</v>
      </c>
      <c r="E301" s="132">
        <f>E302</f>
        <v>63200</v>
      </c>
      <c r="F301" s="132">
        <f aca="true" t="shared" si="121" ref="F301:P301">F302</f>
        <v>94400</v>
      </c>
      <c r="G301" s="132">
        <f t="shared" si="121"/>
        <v>64200</v>
      </c>
      <c r="H301" s="132">
        <f t="shared" si="121"/>
        <v>64000</v>
      </c>
      <c r="I301" s="132">
        <f t="shared" si="121"/>
        <v>62900</v>
      </c>
      <c r="J301" s="132">
        <f t="shared" si="121"/>
        <v>73900</v>
      </c>
      <c r="K301" s="132">
        <f t="shared" si="121"/>
        <v>45900</v>
      </c>
      <c r="L301" s="132">
        <f t="shared" si="121"/>
        <v>55900</v>
      </c>
      <c r="M301" s="132">
        <f t="shared" si="121"/>
        <v>73900</v>
      </c>
      <c r="N301" s="132">
        <f t="shared" si="121"/>
        <v>63900</v>
      </c>
      <c r="O301" s="132">
        <f t="shared" si="121"/>
        <v>66900</v>
      </c>
      <c r="P301" s="132">
        <f t="shared" si="121"/>
        <v>62900</v>
      </c>
    </row>
    <row r="302" spans="1:16" s="5" customFormat="1" ht="18.75" customHeight="1">
      <c r="A302" s="37"/>
      <c r="B302" s="37">
        <v>85201</v>
      </c>
      <c r="C302" s="53" t="s">
        <v>95</v>
      </c>
      <c r="D302" s="151">
        <f t="shared" si="118"/>
        <v>792000</v>
      </c>
      <c r="E302" s="120">
        <v>63200</v>
      </c>
      <c r="F302" s="120">
        <v>94400</v>
      </c>
      <c r="G302" s="120">
        <v>64200</v>
      </c>
      <c r="H302" s="120">
        <v>64000</v>
      </c>
      <c r="I302" s="120">
        <v>62900</v>
      </c>
      <c r="J302" s="120">
        <v>73900</v>
      </c>
      <c r="K302" s="120">
        <v>45900</v>
      </c>
      <c r="L302" s="120">
        <v>55900</v>
      </c>
      <c r="M302" s="120">
        <v>73900</v>
      </c>
      <c r="N302" s="120">
        <v>63900</v>
      </c>
      <c r="O302" s="120">
        <v>66900</v>
      </c>
      <c r="P302" s="120">
        <v>62900</v>
      </c>
    </row>
    <row r="303" ht="18.75" customHeight="1"/>
    <row r="304" ht="18.75" customHeight="1"/>
    <row r="305" spans="1:16" s="5" customFormat="1" ht="30" customHeight="1" thickBot="1">
      <c r="A305" s="41"/>
      <c r="B305" s="41"/>
      <c r="C305" s="71" t="s">
        <v>191</v>
      </c>
      <c r="D305" s="122">
        <f t="shared" si="118"/>
        <v>385000</v>
      </c>
      <c r="E305" s="143">
        <f>E306</f>
        <v>31000</v>
      </c>
      <c r="F305" s="143">
        <f aca="true" t="shared" si="122" ref="F305:P305">F306</f>
        <v>59000</v>
      </c>
      <c r="G305" s="143">
        <f t="shared" si="122"/>
        <v>31000</v>
      </c>
      <c r="H305" s="143">
        <f t="shared" si="122"/>
        <v>31000</v>
      </c>
      <c r="I305" s="143">
        <f t="shared" si="122"/>
        <v>31000</v>
      </c>
      <c r="J305" s="143">
        <f t="shared" si="122"/>
        <v>31000</v>
      </c>
      <c r="K305" s="143">
        <f t="shared" si="122"/>
        <v>23500</v>
      </c>
      <c r="L305" s="143">
        <f t="shared" si="122"/>
        <v>23500</v>
      </c>
      <c r="M305" s="143">
        <f t="shared" si="122"/>
        <v>31000</v>
      </c>
      <c r="N305" s="143">
        <f t="shared" si="122"/>
        <v>31000</v>
      </c>
      <c r="O305" s="143">
        <f t="shared" si="122"/>
        <v>31000</v>
      </c>
      <c r="P305" s="143">
        <f t="shared" si="122"/>
        <v>31000</v>
      </c>
    </row>
    <row r="306" spans="1:16" s="5" customFormat="1" ht="20.25" customHeight="1" thickTop="1">
      <c r="A306" s="50">
        <v>852</v>
      </c>
      <c r="B306" s="50"/>
      <c r="C306" s="43" t="s">
        <v>122</v>
      </c>
      <c r="D306" s="94">
        <f t="shared" si="118"/>
        <v>385000</v>
      </c>
      <c r="E306" s="94">
        <f>E307</f>
        <v>31000</v>
      </c>
      <c r="F306" s="94">
        <f aca="true" t="shared" si="123" ref="F306:P306">F307</f>
        <v>59000</v>
      </c>
      <c r="G306" s="94">
        <f t="shared" si="123"/>
        <v>31000</v>
      </c>
      <c r="H306" s="94">
        <f t="shared" si="123"/>
        <v>31000</v>
      </c>
      <c r="I306" s="94">
        <f t="shared" si="123"/>
        <v>31000</v>
      </c>
      <c r="J306" s="94">
        <f t="shared" si="123"/>
        <v>31000</v>
      </c>
      <c r="K306" s="94">
        <f t="shared" si="123"/>
        <v>23500</v>
      </c>
      <c r="L306" s="94">
        <f t="shared" si="123"/>
        <v>23500</v>
      </c>
      <c r="M306" s="94">
        <f t="shared" si="123"/>
        <v>31000</v>
      </c>
      <c r="N306" s="94">
        <f t="shared" si="123"/>
        <v>31000</v>
      </c>
      <c r="O306" s="94">
        <f t="shared" si="123"/>
        <v>31000</v>
      </c>
      <c r="P306" s="94">
        <f t="shared" si="123"/>
        <v>31000</v>
      </c>
    </row>
    <row r="307" spans="1:16" s="5" customFormat="1" ht="19.5" customHeight="1">
      <c r="A307" s="44"/>
      <c r="B307" s="37">
        <v>85201</v>
      </c>
      <c r="C307" s="91" t="s">
        <v>95</v>
      </c>
      <c r="D307" s="150">
        <f t="shared" si="118"/>
        <v>385000</v>
      </c>
      <c r="E307" s="120">
        <v>31000</v>
      </c>
      <c r="F307" s="120">
        <v>59000</v>
      </c>
      <c r="G307" s="120">
        <v>31000</v>
      </c>
      <c r="H307" s="120">
        <v>31000</v>
      </c>
      <c r="I307" s="120">
        <v>31000</v>
      </c>
      <c r="J307" s="120">
        <v>31000</v>
      </c>
      <c r="K307" s="120">
        <v>23500</v>
      </c>
      <c r="L307" s="120">
        <v>23500</v>
      </c>
      <c r="M307" s="120">
        <v>31000</v>
      </c>
      <c r="N307" s="120">
        <v>31000</v>
      </c>
      <c r="O307" s="120">
        <v>31000</v>
      </c>
      <c r="P307" s="120">
        <v>31000</v>
      </c>
    </row>
    <row r="308" spans="1:16" s="5" customFormat="1" ht="45.75" customHeight="1" thickBot="1">
      <c r="A308" s="41"/>
      <c r="B308" s="41"/>
      <c r="C308" s="45" t="s">
        <v>42</v>
      </c>
      <c r="D308" s="143">
        <f t="shared" si="118"/>
        <v>15540</v>
      </c>
      <c r="E308" s="143">
        <f>E309</f>
        <v>1295</v>
      </c>
      <c r="F308" s="143">
        <f aca="true" t="shared" si="124" ref="F308:P308">F309</f>
        <v>1295</v>
      </c>
      <c r="G308" s="143">
        <f t="shared" si="124"/>
        <v>1295</v>
      </c>
      <c r="H308" s="143">
        <f t="shared" si="124"/>
        <v>1295</v>
      </c>
      <c r="I308" s="143">
        <f t="shared" si="124"/>
        <v>1295</v>
      </c>
      <c r="J308" s="143">
        <f t="shared" si="124"/>
        <v>1295</v>
      </c>
      <c r="K308" s="143">
        <f t="shared" si="124"/>
        <v>1295</v>
      </c>
      <c r="L308" s="143">
        <f t="shared" si="124"/>
        <v>1295</v>
      </c>
      <c r="M308" s="143">
        <f t="shared" si="124"/>
        <v>1295</v>
      </c>
      <c r="N308" s="143">
        <f t="shared" si="124"/>
        <v>1295</v>
      </c>
      <c r="O308" s="143">
        <f t="shared" si="124"/>
        <v>1295</v>
      </c>
      <c r="P308" s="143">
        <f t="shared" si="124"/>
        <v>1295</v>
      </c>
    </row>
    <row r="309" spans="1:16" s="5" customFormat="1" ht="20.25" customHeight="1" thickTop="1">
      <c r="A309" s="50">
        <v>851</v>
      </c>
      <c r="B309" s="50"/>
      <c r="C309" s="43" t="s">
        <v>26</v>
      </c>
      <c r="D309" s="94">
        <f t="shared" si="118"/>
        <v>15540</v>
      </c>
      <c r="E309" s="94">
        <f>E310</f>
        <v>1295</v>
      </c>
      <c r="F309" s="94">
        <f aca="true" t="shared" si="125" ref="F309:P309">F310</f>
        <v>1295</v>
      </c>
      <c r="G309" s="94">
        <f t="shared" si="125"/>
        <v>1295</v>
      </c>
      <c r="H309" s="94">
        <f t="shared" si="125"/>
        <v>1295</v>
      </c>
      <c r="I309" s="94">
        <f t="shared" si="125"/>
        <v>1295</v>
      </c>
      <c r="J309" s="94">
        <f t="shared" si="125"/>
        <v>1295</v>
      </c>
      <c r="K309" s="94">
        <f t="shared" si="125"/>
        <v>1295</v>
      </c>
      <c r="L309" s="94">
        <f t="shared" si="125"/>
        <v>1295</v>
      </c>
      <c r="M309" s="94">
        <f t="shared" si="125"/>
        <v>1295</v>
      </c>
      <c r="N309" s="94">
        <f t="shared" si="125"/>
        <v>1295</v>
      </c>
      <c r="O309" s="94">
        <f t="shared" si="125"/>
        <v>1295</v>
      </c>
      <c r="P309" s="94">
        <f t="shared" si="125"/>
        <v>1295</v>
      </c>
    </row>
    <row r="310" spans="1:16" s="5" customFormat="1" ht="46.5" customHeight="1">
      <c r="A310" s="44"/>
      <c r="B310" s="62">
        <v>85156</v>
      </c>
      <c r="C310" s="91" t="s">
        <v>128</v>
      </c>
      <c r="D310" s="120">
        <f t="shared" si="118"/>
        <v>15540</v>
      </c>
      <c r="E310" s="120">
        <v>1295</v>
      </c>
      <c r="F310" s="120">
        <v>1295</v>
      </c>
      <c r="G310" s="120">
        <v>1295</v>
      </c>
      <c r="H310" s="120">
        <v>1295</v>
      </c>
      <c r="I310" s="120">
        <v>1295</v>
      </c>
      <c r="J310" s="120">
        <v>1295</v>
      </c>
      <c r="K310" s="120">
        <v>1295</v>
      </c>
      <c r="L310" s="120">
        <v>1295</v>
      </c>
      <c r="M310" s="120">
        <v>1295</v>
      </c>
      <c r="N310" s="120">
        <v>1295</v>
      </c>
      <c r="O310" s="120">
        <v>1295</v>
      </c>
      <c r="P310" s="120">
        <v>1295</v>
      </c>
    </row>
    <row r="311" spans="1:16" s="5" customFormat="1" ht="28.5" customHeight="1">
      <c r="A311" s="38"/>
      <c r="B311" s="38"/>
      <c r="C311" s="39" t="s">
        <v>125</v>
      </c>
      <c r="D311" s="121">
        <f aca="true" t="shared" si="126" ref="D311:D331">SUM(E311:P311)</f>
        <v>183600</v>
      </c>
      <c r="E311" s="121">
        <f>E312+E315</f>
        <v>28100</v>
      </c>
      <c r="F311" s="121">
        <f aca="true" t="shared" si="127" ref="F311:P311">F312+F315</f>
        <v>11700</v>
      </c>
      <c r="G311" s="121">
        <f t="shared" si="127"/>
        <v>10100</v>
      </c>
      <c r="H311" s="121">
        <f t="shared" si="127"/>
        <v>28100</v>
      </c>
      <c r="I311" s="121">
        <f t="shared" si="127"/>
        <v>10110</v>
      </c>
      <c r="J311" s="121">
        <f t="shared" si="127"/>
        <v>8100</v>
      </c>
      <c r="K311" s="121">
        <f t="shared" si="127"/>
        <v>28100</v>
      </c>
      <c r="L311" s="121">
        <f t="shared" si="127"/>
        <v>8100</v>
      </c>
      <c r="M311" s="121">
        <f t="shared" si="127"/>
        <v>8100</v>
      </c>
      <c r="N311" s="121">
        <f t="shared" si="127"/>
        <v>28100</v>
      </c>
      <c r="O311" s="121">
        <f t="shared" si="127"/>
        <v>8100</v>
      </c>
      <c r="P311" s="121">
        <f t="shared" si="127"/>
        <v>6890</v>
      </c>
    </row>
    <row r="312" spans="1:16" s="5" customFormat="1" ht="20.25" customHeight="1" thickBot="1">
      <c r="A312" s="41"/>
      <c r="B312" s="41"/>
      <c r="C312" s="45" t="s">
        <v>6</v>
      </c>
      <c r="D312" s="122">
        <f t="shared" si="126"/>
        <v>180000</v>
      </c>
      <c r="E312" s="122">
        <f>E313</f>
        <v>27800</v>
      </c>
      <c r="F312" s="122">
        <f aca="true" t="shared" si="128" ref="F312:P312">F313</f>
        <v>11400</v>
      </c>
      <c r="G312" s="122">
        <f t="shared" si="128"/>
        <v>9800</v>
      </c>
      <c r="H312" s="122">
        <f t="shared" si="128"/>
        <v>27800</v>
      </c>
      <c r="I312" s="122">
        <f t="shared" si="128"/>
        <v>9810</v>
      </c>
      <c r="J312" s="122">
        <f t="shared" si="128"/>
        <v>7800</v>
      </c>
      <c r="K312" s="122">
        <f t="shared" si="128"/>
        <v>27800</v>
      </c>
      <c r="L312" s="122">
        <f t="shared" si="128"/>
        <v>7800</v>
      </c>
      <c r="M312" s="122">
        <f t="shared" si="128"/>
        <v>7800</v>
      </c>
      <c r="N312" s="122">
        <f t="shared" si="128"/>
        <v>27800</v>
      </c>
      <c r="O312" s="122">
        <f t="shared" si="128"/>
        <v>7800</v>
      </c>
      <c r="P312" s="122">
        <f t="shared" si="128"/>
        <v>6590</v>
      </c>
    </row>
    <row r="313" spans="1:16" s="5" customFormat="1" ht="20.25" customHeight="1" thickTop="1">
      <c r="A313" s="50">
        <v>852</v>
      </c>
      <c r="B313" s="50"/>
      <c r="C313" s="43" t="s">
        <v>122</v>
      </c>
      <c r="D313" s="94">
        <f t="shared" si="126"/>
        <v>180000</v>
      </c>
      <c r="E313" s="147">
        <f>E314</f>
        <v>27800</v>
      </c>
      <c r="F313" s="147">
        <f aca="true" t="shared" si="129" ref="F313:P313">F314</f>
        <v>11400</v>
      </c>
      <c r="G313" s="147">
        <f t="shared" si="129"/>
        <v>9800</v>
      </c>
      <c r="H313" s="147">
        <f t="shared" si="129"/>
        <v>27800</v>
      </c>
      <c r="I313" s="147">
        <f t="shared" si="129"/>
        <v>9810</v>
      </c>
      <c r="J313" s="147">
        <f t="shared" si="129"/>
        <v>7800</v>
      </c>
      <c r="K313" s="147">
        <f t="shared" si="129"/>
        <v>27800</v>
      </c>
      <c r="L313" s="147">
        <f t="shared" si="129"/>
        <v>7800</v>
      </c>
      <c r="M313" s="147">
        <f t="shared" si="129"/>
        <v>7800</v>
      </c>
      <c r="N313" s="147">
        <f t="shared" si="129"/>
        <v>27800</v>
      </c>
      <c r="O313" s="147">
        <f t="shared" si="129"/>
        <v>7800</v>
      </c>
      <c r="P313" s="147">
        <f t="shared" si="129"/>
        <v>6590</v>
      </c>
    </row>
    <row r="314" spans="1:16" s="5" customFormat="1" ht="19.5" customHeight="1">
      <c r="A314" s="38"/>
      <c r="B314" s="37">
        <v>85201</v>
      </c>
      <c r="C314" s="53" t="s">
        <v>95</v>
      </c>
      <c r="D314" s="123">
        <f t="shared" si="126"/>
        <v>180000</v>
      </c>
      <c r="E314" s="120">
        <v>27800</v>
      </c>
      <c r="F314" s="120">
        <v>11400</v>
      </c>
      <c r="G314" s="120">
        <v>9800</v>
      </c>
      <c r="H314" s="120">
        <v>27800</v>
      </c>
      <c r="I314" s="120">
        <v>9810</v>
      </c>
      <c r="J314" s="120">
        <v>7800</v>
      </c>
      <c r="K314" s="120">
        <v>27800</v>
      </c>
      <c r="L314" s="120">
        <v>7800</v>
      </c>
      <c r="M314" s="120">
        <v>7800</v>
      </c>
      <c r="N314" s="120">
        <v>27800</v>
      </c>
      <c r="O314" s="120">
        <v>7800</v>
      </c>
      <c r="P314" s="120">
        <v>6590</v>
      </c>
    </row>
    <row r="315" spans="1:16" s="5" customFormat="1" ht="38.25" customHeight="1" thickBot="1">
      <c r="A315" s="41"/>
      <c r="B315" s="41"/>
      <c r="C315" s="71" t="s">
        <v>42</v>
      </c>
      <c r="D315" s="143">
        <f t="shared" si="126"/>
        <v>3600</v>
      </c>
      <c r="E315" s="143">
        <f>E316</f>
        <v>300</v>
      </c>
      <c r="F315" s="143">
        <f aca="true" t="shared" si="130" ref="F315:P315">F316</f>
        <v>300</v>
      </c>
      <c r="G315" s="143">
        <f t="shared" si="130"/>
        <v>300</v>
      </c>
      <c r="H315" s="143">
        <f t="shared" si="130"/>
        <v>300</v>
      </c>
      <c r="I315" s="143">
        <f t="shared" si="130"/>
        <v>300</v>
      </c>
      <c r="J315" s="143">
        <f t="shared" si="130"/>
        <v>300</v>
      </c>
      <c r="K315" s="143">
        <f t="shared" si="130"/>
        <v>300</v>
      </c>
      <c r="L315" s="143">
        <f t="shared" si="130"/>
        <v>300</v>
      </c>
      <c r="M315" s="143">
        <f t="shared" si="130"/>
        <v>300</v>
      </c>
      <c r="N315" s="143">
        <f t="shared" si="130"/>
        <v>300</v>
      </c>
      <c r="O315" s="143">
        <f t="shared" si="130"/>
        <v>300</v>
      </c>
      <c r="P315" s="143">
        <f t="shared" si="130"/>
        <v>300</v>
      </c>
    </row>
    <row r="316" spans="1:16" s="5" customFormat="1" ht="20.25" customHeight="1" thickTop="1">
      <c r="A316" s="50">
        <v>851</v>
      </c>
      <c r="B316" s="50"/>
      <c r="C316" s="43" t="s">
        <v>26</v>
      </c>
      <c r="D316" s="94">
        <f t="shared" si="126"/>
        <v>3600</v>
      </c>
      <c r="E316" s="94">
        <f>E317</f>
        <v>300</v>
      </c>
      <c r="F316" s="94">
        <f aca="true" t="shared" si="131" ref="F316:P316">F317</f>
        <v>300</v>
      </c>
      <c r="G316" s="94">
        <f t="shared" si="131"/>
        <v>300</v>
      </c>
      <c r="H316" s="94">
        <f t="shared" si="131"/>
        <v>300</v>
      </c>
      <c r="I316" s="94">
        <f t="shared" si="131"/>
        <v>300</v>
      </c>
      <c r="J316" s="94">
        <f t="shared" si="131"/>
        <v>300</v>
      </c>
      <c r="K316" s="94">
        <f t="shared" si="131"/>
        <v>300</v>
      </c>
      <c r="L316" s="94">
        <f t="shared" si="131"/>
        <v>300</v>
      </c>
      <c r="M316" s="94">
        <f t="shared" si="131"/>
        <v>300</v>
      </c>
      <c r="N316" s="94">
        <f t="shared" si="131"/>
        <v>300</v>
      </c>
      <c r="O316" s="94">
        <f t="shared" si="131"/>
        <v>300</v>
      </c>
      <c r="P316" s="94">
        <f t="shared" si="131"/>
        <v>300</v>
      </c>
    </row>
    <row r="317" spans="1:16" s="5" customFormat="1" ht="46.5" customHeight="1">
      <c r="A317" s="44"/>
      <c r="B317" s="90">
        <v>85156</v>
      </c>
      <c r="C317" s="89" t="s">
        <v>128</v>
      </c>
      <c r="D317" s="123">
        <f t="shared" si="126"/>
        <v>3600</v>
      </c>
      <c r="E317" s="120">
        <v>300</v>
      </c>
      <c r="F317" s="120">
        <v>300</v>
      </c>
      <c r="G317" s="120">
        <v>300</v>
      </c>
      <c r="H317" s="120">
        <v>300</v>
      </c>
      <c r="I317" s="120">
        <v>300</v>
      </c>
      <c r="J317" s="120">
        <v>300</v>
      </c>
      <c r="K317" s="120">
        <v>300</v>
      </c>
      <c r="L317" s="120">
        <v>300</v>
      </c>
      <c r="M317" s="120">
        <v>300</v>
      </c>
      <c r="N317" s="120">
        <v>300</v>
      </c>
      <c r="O317" s="120">
        <v>300</v>
      </c>
      <c r="P317" s="120">
        <v>300</v>
      </c>
    </row>
    <row r="318" spans="1:16" s="5" customFormat="1" ht="25.5" customHeight="1">
      <c r="A318" s="38"/>
      <c r="B318" s="38"/>
      <c r="C318" s="39" t="s">
        <v>126</v>
      </c>
      <c r="D318" s="121">
        <f t="shared" si="126"/>
        <v>2394200</v>
      </c>
      <c r="E318" s="121">
        <f aca="true" t="shared" si="132" ref="E318:P318">E319+E322+E325</f>
        <v>184850</v>
      </c>
      <c r="F318" s="121">
        <f t="shared" si="132"/>
        <v>265910</v>
      </c>
      <c r="G318" s="121">
        <f t="shared" si="132"/>
        <v>232510</v>
      </c>
      <c r="H318" s="121">
        <f t="shared" si="132"/>
        <v>184950</v>
      </c>
      <c r="I318" s="121">
        <f t="shared" si="132"/>
        <v>262750</v>
      </c>
      <c r="J318" s="121">
        <f t="shared" si="132"/>
        <v>181850</v>
      </c>
      <c r="K318" s="121">
        <f t="shared" si="132"/>
        <v>181850</v>
      </c>
      <c r="L318" s="121">
        <f t="shared" si="132"/>
        <v>216850</v>
      </c>
      <c r="M318" s="121">
        <f t="shared" si="132"/>
        <v>181850</v>
      </c>
      <c r="N318" s="121">
        <f t="shared" si="132"/>
        <v>181850</v>
      </c>
      <c r="O318" s="121">
        <f t="shared" si="132"/>
        <v>181850</v>
      </c>
      <c r="P318" s="121">
        <f t="shared" si="132"/>
        <v>137130</v>
      </c>
    </row>
    <row r="319" spans="1:16" s="5" customFormat="1" ht="20.25" customHeight="1" thickBot="1">
      <c r="A319" s="41"/>
      <c r="B319" s="41"/>
      <c r="C319" s="45" t="s">
        <v>6</v>
      </c>
      <c r="D319" s="122">
        <f t="shared" si="126"/>
        <v>1840000</v>
      </c>
      <c r="E319" s="122">
        <f>E320</f>
        <v>143000</v>
      </c>
      <c r="F319" s="122">
        <f aca="true" t="shared" si="133" ref="F319:P319">F320</f>
        <v>198470</v>
      </c>
      <c r="G319" s="122">
        <f t="shared" si="133"/>
        <v>179560</v>
      </c>
      <c r="H319" s="122">
        <f t="shared" si="133"/>
        <v>143000</v>
      </c>
      <c r="I319" s="122">
        <f t="shared" si="133"/>
        <v>200900</v>
      </c>
      <c r="J319" s="122">
        <f t="shared" si="133"/>
        <v>140000</v>
      </c>
      <c r="K319" s="122">
        <f t="shared" si="133"/>
        <v>140000</v>
      </c>
      <c r="L319" s="122">
        <f t="shared" si="133"/>
        <v>155000</v>
      </c>
      <c r="M319" s="122">
        <f t="shared" si="133"/>
        <v>140000</v>
      </c>
      <c r="N319" s="122">
        <f t="shared" si="133"/>
        <v>140000</v>
      </c>
      <c r="O319" s="122">
        <f t="shared" si="133"/>
        <v>140000</v>
      </c>
      <c r="P319" s="122">
        <f t="shared" si="133"/>
        <v>120070</v>
      </c>
    </row>
    <row r="320" spans="1:16" s="5" customFormat="1" ht="24.75" customHeight="1" thickTop="1">
      <c r="A320" s="42">
        <v>852</v>
      </c>
      <c r="B320" s="50"/>
      <c r="C320" s="43" t="s">
        <v>122</v>
      </c>
      <c r="D320" s="94">
        <f t="shared" si="126"/>
        <v>1840000</v>
      </c>
      <c r="E320" s="94">
        <f>E321</f>
        <v>143000</v>
      </c>
      <c r="F320" s="94">
        <f aca="true" t="shared" si="134" ref="F320:P320">F321</f>
        <v>198470</v>
      </c>
      <c r="G320" s="94">
        <f t="shared" si="134"/>
        <v>179560</v>
      </c>
      <c r="H320" s="94">
        <f t="shared" si="134"/>
        <v>143000</v>
      </c>
      <c r="I320" s="94">
        <f t="shared" si="134"/>
        <v>200900</v>
      </c>
      <c r="J320" s="94">
        <f t="shared" si="134"/>
        <v>140000</v>
      </c>
      <c r="K320" s="94">
        <f t="shared" si="134"/>
        <v>140000</v>
      </c>
      <c r="L320" s="94">
        <f t="shared" si="134"/>
        <v>155000</v>
      </c>
      <c r="M320" s="94">
        <f t="shared" si="134"/>
        <v>140000</v>
      </c>
      <c r="N320" s="94">
        <f t="shared" si="134"/>
        <v>140000</v>
      </c>
      <c r="O320" s="94">
        <f t="shared" si="134"/>
        <v>140000</v>
      </c>
      <c r="P320" s="94">
        <f t="shared" si="134"/>
        <v>120070</v>
      </c>
    </row>
    <row r="321" spans="1:16" s="5" customFormat="1" ht="22.5" customHeight="1">
      <c r="A321" s="38"/>
      <c r="B321" s="37">
        <v>85201</v>
      </c>
      <c r="C321" s="53" t="s">
        <v>95</v>
      </c>
      <c r="D321" s="123">
        <f t="shared" si="126"/>
        <v>1840000</v>
      </c>
      <c r="E321" s="120">
        <v>143000</v>
      </c>
      <c r="F321" s="120">
        <v>198470</v>
      </c>
      <c r="G321" s="120">
        <v>179560</v>
      </c>
      <c r="H321" s="120">
        <v>143000</v>
      </c>
      <c r="I321" s="120">
        <v>200900</v>
      </c>
      <c r="J321" s="120">
        <v>140000</v>
      </c>
      <c r="K321" s="120">
        <v>140000</v>
      </c>
      <c r="L321" s="120">
        <v>155000</v>
      </c>
      <c r="M321" s="120">
        <v>140000</v>
      </c>
      <c r="N321" s="120">
        <v>140000</v>
      </c>
      <c r="O321" s="120">
        <v>140000</v>
      </c>
      <c r="P321" s="120">
        <v>120070</v>
      </c>
    </row>
    <row r="322" spans="1:16" s="5" customFormat="1" ht="33" customHeight="1" thickBot="1">
      <c r="A322" s="41"/>
      <c r="B322" s="41"/>
      <c r="C322" s="71" t="s">
        <v>191</v>
      </c>
      <c r="D322" s="122">
        <f t="shared" si="126"/>
        <v>520000</v>
      </c>
      <c r="E322" s="143">
        <f>E323</f>
        <v>39000</v>
      </c>
      <c r="F322" s="143">
        <f aca="true" t="shared" si="135" ref="F322:P322">F323</f>
        <v>64590</v>
      </c>
      <c r="G322" s="143">
        <f t="shared" si="135"/>
        <v>50100</v>
      </c>
      <c r="H322" s="143">
        <f t="shared" si="135"/>
        <v>39100</v>
      </c>
      <c r="I322" s="143">
        <f t="shared" si="135"/>
        <v>59000</v>
      </c>
      <c r="J322" s="143">
        <f t="shared" si="135"/>
        <v>39000</v>
      </c>
      <c r="K322" s="143">
        <f t="shared" si="135"/>
        <v>39000</v>
      </c>
      <c r="L322" s="143">
        <f t="shared" si="135"/>
        <v>59000</v>
      </c>
      <c r="M322" s="143">
        <f t="shared" si="135"/>
        <v>39000</v>
      </c>
      <c r="N322" s="143">
        <f t="shared" si="135"/>
        <v>39000</v>
      </c>
      <c r="O322" s="143">
        <f t="shared" si="135"/>
        <v>39000</v>
      </c>
      <c r="P322" s="143">
        <f t="shared" si="135"/>
        <v>14210</v>
      </c>
    </row>
    <row r="323" spans="1:16" s="5" customFormat="1" ht="23.25" customHeight="1" thickTop="1">
      <c r="A323" s="50">
        <v>852</v>
      </c>
      <c r="B323" s="50"/>
      <c r="C323" s="43" t="s">
        <v>122</v>
      </c>
      <c r="D323" s="94">
        <f t="shared" si="126"/>
        <v>520000</v>
      </c>
      <c r="E323" s="94">
        <f>E324</f>
        <v>39000</v>
      </c>
      <c r="F323" s="94">
        <f aca="true" t="shared" si="136" ref="F323:P323">F324</f>
        <v>64590</v>
      </c>
      <c r="G323" s="94">
        <f t="shared" si="136"/>
        <v>50100</v>
      </c>
      <c r="H323" s="94">
        <f t="shared" si="136"/>
        <v>39100</v>
      </c>
      <c r="I323" s="94">
        <f t="shared" si="136"/>
        <v>59000</v>
      </c>
      <c r="J323" s="94">
        <f t="shared" si="136"/>
        <v>39000</v>
      </c>
      <c r="K323" s="94">
        <f t="shared" si="136"/>
        <v>39000</v>
      </c>
      <c r="L323" s="94">
        <f t="shared" si="136"/>
        <v>59000</v>
      </c>
      <c r="M323" s="94">
        <f t="shared" si="136"/>
        <v>39000</v>
      </c>
      <c r="N323" s="94">
        <f t="shared" si="136"/>
        <v>39000</v>
      </c>
      <c r="O323" s="94">
        <f t="shared" si="136"/>
        <v>39000</v>
      </c>
      <c r="P323" s="94">
        <f t="shared" si="136"/>
        <v>14210</v>
      </c>
    </row>
    <row r="324" spans="1:16" s="5" customFormat="1" ht="24" customHeight="1">
      <c r="A324" s="44"/>
      <c r="B324" s="44">
        <v>85201</v>
      </c>
      <c r="C324" s="170" t="s">
        <v>95</v>
      </c>
      <c r="D324" s="167">
        <f t="shared" si="126"/>
        <v>520000</v>
      </c>
      <c r="E324" s="146">
        <v>39000</v>
      </c>
      <c r="F324" s="146">
        <v>64590</v>
      </c>
      <c r="G324" s="146">
        <v>50100</v>
      </c>
      <c r="H324" s="146">
        <v>39100</v>
      </c>
      <c r="I324" s="146">
        <v>59000</v>
      </c>
      <c r="J324" s="146">
        <v>39000</v>
      </c>
      <c r="K324" s="146">
        <v>39000</v>
      </c>
      <c r="L324" s="146">
        <v>59000</v>
      </c>
      <c r="M324" s="146">
        <v>39000</v>
      </c>
      <c r="N324" s="146">
        <v>39000</v>
      </c>
      <c r="O324" s="146">
        <v>39000</v>
      </c>
      <c r="P324" s="146">
        <v>14210</v>
      </c>
    </row>
    <row r="325" spans="1:16" s="5" customFormat="1" ht="45" customHeight="1" thickBot="1">
      <c r="A325" s="172"/>
      <c r="B325" s="37"/>
      <c r="C325" s="175" t="s">
        <v>42</v>
      </c>
      <c r="D325" s="143">
        <f t="shared" si="126"/>
        <v>34200</v>
      </c>
      <c r="E325" s="143">
        <f>E326</f>
        <v>2850</v>
      </c>
      <c r="F325" s="143">
        <f aca="true" t="shared" si="137" ref="F325:P325">F326</f>
        <v>2850</v>
      </c>
      <c r="G325" s="143">
        <f t="shared" si="137"/>
        <v>2850</v>
      </c>
      <c r="H325" s="143">
        <f t="shared" si="137"/>
        <v>2850</v>
      </c>
      <c r="I325" s="143">
        <f t="shared" si="137"/>
        <v>2850</v>
      </c>
      <c r="J325" s="143">
        <f t="shared" si="137"/>
        <v>2850</v>
      </c>
      <c r="K325" s="143">
        <f t="shared" si="137"/>
        <v>2850</v>
      </c>
      <c r="L325" s="143">
        <f t="shared" si="137"/>
        <v>2850</v>
      </c>
      <c r="M325" s="143">
        <f t="shared" si="137"/>
        <v>2850</v>
      </c>
      <c r="N325" s="143">
        <f t="shared" si="137"/>
        <v>2850</v>
      </c>
      <c r="O325" s="143">
        <f t="shared" si="137"/>
        <v>2850</v>
      </c>
      <c r="P325" s="143">
        <f t="shared" si="137"/>
        <v>2850</v>
      </c>
    </row>
    <row r="326" spans="1:16" s="5" customFormat="1" ht="20.25" customHeight="1" thickTop="1">
      <c r="A326" s="50">
        <v>851</v>
      </c>
      <c r="B326" s="50"/>
      <c r="C326" s="43" t="s">
        <v>26</v>
      </c>
      <c r="D326" s="94">
        <f t="shared" si="126"/>
        <v>34200</v>
      </c>
      <c r="E326" s="94">
        <f>E327</f>
        <v>2850</v>
      </c>
      <c r="F326" s="94">
        <f aca="true" t="shared" si="138" ref="F326:P326">F327</f>
        <v>2850</v>
      </c>
      <c r="G326" s="94">
        <f t="shared" si="138"/>
        <v>2850</v>
      </c>
      <c r="H326" s="94">
        <f t="shared" si="138"/>
        <v>2850</v>
      </c>
      <c r="I326" s="94">
        <f t="shared" si="138"/>
        <v>2850</v>
      </c>
      <c r="J326" s="94">
        <f t="shared" si="138"/>
        <v>2850</v>
      </c>
      <c r="K326" s="94">
        <f t="shared" si="138"/>
        <v>2850</v>
      </c>
      <c r="L326" s="94">
        <f t="shared" si="138"/>
        <v>2850</v>
      </c>
      <c r="M326" s="94">
        <f t="shared" si="138"/>
        <v>2850</v>
      </c>
      <c r="N326" s="94">
        <f t="shared" si="138"/>
        <v>2850</v>
      </c>
      <c r="O326" s="94">
        <f t="shared" si="138"/>
        <v>2850</v>
      </c>
      <c r="P326" s="94">
        <f t="shared" si="138"/>
        <v>2850</v>
      </c>
    </row>
    <row r="327" spans="1:16" s="5" customFormat="1" ht="49.5" customHeight="1">
      <c r="A327" s="38"/>
      <c r="B327" s="90">
        <v>85156</v>
      </c>
      <c r="C327" s="89" t="s">
        <v>128</v>
      </c>
      <c r="D327" s="123">
        <f t="shared" si="126"/>
        <v>34200</v>
      </c>
      <c r="E327" s="120">
        <v>2850</v>
      </c>
      <c r="F327" s="120">
        <v>2850</v>
      </c>
      <c r="G327" s="120">
        <v>2850</v>
      </c>
      <c r="H327" s="120">
        <v>2850</v>
      </c>
      <c r="I327" s="120">
        <v>2850</v>
      </c>
      <c r="J327" s="120">
        <v>2850</v>
      </c>
      <c r="K327" s="120">
        <v>2850</v>
      </c>
      <c r="L327" s="120">
        <v>2850</v>
      </c>
      <c r="M327" s="120">
        <v>2850</v>
      </c>
      <c r="N327" s="120">
        <v>2850</v>
      </c>
      <c r="O327" s="120">
        <v>2850</v>
      </c>
      <c r="P327" s="120">
        <v>2850</v>
      </c>
    </row>
    <row r="328" spans="1:16" s="5" customFormat="1" ht="21" customHeight="1">
      <c r="A328" s="38"/>
      <c r="B328" s="38"/>
      <c r="C328" s="39" t="s">
        <v>198</v>
      </c>
      <c r="D328" s="121">
        <f t="shared" si="126"/>
        <v>2414200</v>
      </c>
      <c r="E328" s="121">
        <f>E329</f>
        <v>200000</v>
      </c>
      <c r="F328" s="121">
        <f aca="true" t="shared" si="139" ref="F328:P328">F329</f>
        <v>250000</v>
      </c>
      <c r="G328" s="121">
        <f t="shared" si="139"/>
        <v>245000</v>
      </c>
      <c r="H328" s="121">
        <f t="shared" si="139"/>
        <v>200000</v>
      </c>
      <c r="I328" s="121">
        <f t="shared" si="139"/>
        <v>215000</v>
      </c>
      <c r="J328" s="121">
        <f t="shared" si="139"/>
        <v>180000</v>
      </c>
      <c r="K328" s="121">
        <f t="shared" si="139"/>
        <v>185000</v>
      </c>
      <c r="L328" s="121">
        <f t="shared" si="139"/>
        <v>180000</v>
      </c>
      <c r="M328" s="121">
        <f t="shared" si="139"/>
        <v>200000</v>
      </c>
      <c r="N328" s="121">
        <f t="shared" si="139"/>
        <v>185000</v>
      </c>
      <c r="O328" s="121">
        <f t="shared" si="139"/>
        <v>190000</v>
      </c>
      <c r="P328" s="121">
        <f t="shared" si="139"/>
        <v>184200</v>
      </c>
    </row>
    <row r="329" spans="1:16" ht="18.75" customHeight="1" thickBot="1">
      <c r="A329" s="41"/>
      <c r="B329" s="41"/>
      <c r="C329" s="45" t="s">
        <v>6</v>
      </c>
      <c r="D329" s="122">
        <f t="shared" si="126"/>
        <v>2414200</v>
      </c>
      <c r="E329" s="122">
        <f>E330</f>
        <v>200000</v>
      </c>
      <c r="F329" s="122">
        <f aca="true" t="shared" si="140" ref="F329:P329">F330</f>
        <v>250000</v>
      </c>
      <c r="G329" s="122">
        <f t="shared" si="140"/>
        <v>245000</v>
      </c>
      <c r="H329" s="122">
        <f t="shared" si="140"/>
        <v>200000</v>
      </c>
      <c r="I329" s="122">
        <f t="shared" si="140"/>
        <v>215000</v>
      </c>
      <c r="J329" s="122">
        <f t="shared" si="140"/>
        <v>180000</v>
      </c>
      <c r="K329" s="122">
        <f t="shared" si="140"/>
        <v>185000</v>
      </c>
      <c r="L329" s="122">
        <f t="shared" si="140"/>
        <v>180000</v>
      </c>
      <c r="M329" s="122">
        <f t="shared" si="140"/>
        <v>200000</v>
      </c>
      <c r="N329" s="122">
        <f t="shared" si="140"/>
        <v>185000</v>
      </c>
      <c r="O329" s="122">
        <f t="shared" si="140"/>
        <v>190000</v>
      </c>
      <c r="P329" s="122">
        <f t="shared" si="140"/>
        <v>184200</v>
      </c>
    </row>
    <row r="330" spans="1:16" ht="21" customHeight="1" thickTop="1">
      <c r="A330" s="42">
        <v>852</v>
      </c>
      <c r="B330" s="50"/>
      <c r="C330" s="43" t="s">
        <v>122</v>
      </c>
      <c r="D330" s="94">
        <f t="shared" si="126"/>
        <v>2414200</v>
      </c>
      <c r="E330" s="94">
        <f>E331</f>
        <v>200000</v>
      </c>
      <c r="F330" s="94">
        <f aca="true" t="shared" si="141" ref="F330:P330">F331</f>
        <v>250000</v>
      </c>
      <c r="G330" s="94">
        <f t="shared" si="141"/>
        <v>245000</v>
      </c>
      <c r="H330" s="94">
        <f t="shared" si="141"/>
        <v>200000</v>
      </c>
      <c r="I330" s="94">
        <f t="shared" si="141"/>
        <v>215000</v>
      </c>
      <c r="J330" s="94">
        <f t="shared" si="141"/>
        <v>180000</v>
      </c>
      <c r="K330" s="94">
        <f t="shared" si="141"/>
        <v>185000</v>
      </c>
      <c r="L330" s="94">
        <f t="shared" si="141"/>
        <v>180000</v>
      </c>
      <c r="M330" s="94">
        <f t="shared" si="141"/>
        <v>200000</v>
      </c>
      <c r="N330" s="94">
        <f t="shared" si="141"/>
        <v>185000</v>
      </c>
      <c r="O330" s="94">
        <f t="shared" si="141"/>
        <v>190000</v>
      </c>
      <c r="P330" s="94">
        <f t="shared" si="141"/>
        <v>184200</v>
      </c>
    </row>
    <row r="331" spans="1:16" s="5" customFormat="1" ht="21.75" customHeight="1">
      <c r="A331" s="44"/>
      <c r="B331" s="37">
        <v>85202</v>
      </c>
      <c r="C331" s="53" t="s">
        <v>27</v>
      </c>
      <c r="D331" s="120">
        <f t="shared" si="126"/>
        <v>2414200</v>
      </c>
      <c r="E331" s="120">
        <v>200000</v>
      </c>
      <c r="F331" s="120">
        <v>250000</v>
      </c>
      <c r="G331" s="120">
        <v>245000</v>
      </c>
      <c r="H331" s="120">
        <v>200000</v>
      </c>
      <c r="I331" s="120">
        <v>215000</v>
      </c>
      <c r="J331" s="120">
        <v>180000</v>
      </c>
      <c r="K331" s="120">
        <v>185000</v>
      </c>
      <c r="L331" s="120">
        <v>180000</v>
      </c>
      <c r="M331" s="120">
        <v>200000</v>
      </c>
      <c r="N331" s="120">
        <v>185000</v>
      </c>
      <c r="O331" s="120">
        <v>190000</v>
      </c>
      <c r="P331" s="120">
        <v>184200</v>
      </c>
    </row>
    <row r="332" spans="1:16" s="5" customFormat="1" ht="24.75" customHeight="1">
      <c r="A332" s="38"/>
      <c r="B332" s="44"/>
      <c r="C332" s="88" t="s">
        <v>199</v>
      </c>
      <c r="D332" s="145">
        <f aca="true" t="shared" si="142" ref="D332:D341">SUM(E332:P332)</f>
        <v>2632000</v>
      </c>
      <c r="E332" s="145">
        <f>E333</f>
        <v>230000</v>
      </c>
      <c r="F332" s="145">
        <f aca="true" t="shared" si="143" ref="F332:P332">F333</f>
        <v>230000</v>
      </c>
      <c r="G332" s="145">
        <f t="shared" si="143"/>
        <v>230000</v>
      </c>
      <c r="H332" s="145">
        <f t="shared" si="143"/>
        <v>220000</v>
      </c>
      <c r="I332" s="145">
        <f t="shared" si="143"/>
        <v>220000</v>
      </c>
      <c r="J332" s="145">
        <f t="shared" si="143"/>
        <v>220000</v>
      </c>
      <c r="K332" s="145">
        <f t="shared" si="143"/>
        <v>220000</v>
      </c>
      <c r="L332" s="145">
        <f t="shared" si="143"/>
        <v>220000</v>
      </c>
      <c r="M332" s="145">
        <f t="shared" si="143"/>
        <v>220000</v>
      </c>
      <c r="N332" s="145">
        <f t="shared" si="143"/>
        <v>220000</v>
      </c>
      <c r="O332" s="145">
        <f t="shared" si="143"/>
        <v>220000</v>
      </c>
      <c r="P332" s="145">
        <f t="shared" si="143"/>
        <v>182000</v>
      </c>
    </row>
    <row r="333" spans="1:16" ht="20.25" customHeight="1" thickBot="1">
      <c r="A333" s="41"/>
      <c r="B333" s="41"/>
      <c r="C333" s="45" t="s">
        <v>6</v>
      </c>
      <c r="D333" s="122">
        <f t="shared" si="142"/>
        <v>2632000</v>
      </c>
      <c r="E333" s="122">
        <f>E334</f>
        <v>230000</v>
      </c>
      <c r="F333" s="122">
        <f aca="true" t="shared" si="144" ref="F333:P333">F334</f>
        <v>230000</v>
      </c>
      <c r="G333" s="122">
        <f t="shared" si="144"/>
        <v>230000</v>
      </c>
      <c r="H333" s="122">
        <f t="shared" si="144"/>
        <v>220000</v>
      </c>
      <c r="I333" s="122">
        <f t="shared" si="144"/>
        <v>220000</v>
      </c>
      <c r="J333" s="122">
        <f t="shared" si="144"/>
        <v>220000</v>
      </c>
      <c r="K333" s="122">
        <f t="shared" si="144"/>
        <v>220000</v>
      </c>
      <c r="L333" s="122">
        <f t="shared" si="144"/>
        <v>220000</v>
      </c>
      <c r="M333" s="122">
        <f t="shared" si="144"/>
        <v>220000</v>
      </c>
      <c r="N333" s="122">
        <f t="shared" si="144"/>
        <v>220000</v>
      </c>
      <c r="O333" s="122">
        <f t="shared" si="144"/>
        <v>220000</v>
      </c>
      <c r="P333" s="122">
        <f t="shared" si="144"/>
        <v>182000</v>
      </c>
    </row>
    <row r="334" spans="1:16" ht="20.25" customHeight="1" thickTop="1">
      <c r="A334" s="42">
        <v>852</v>
      </c>
      <c r="B334" s="42"/>
      <c r="C334" s="59" t="s">
        <v>122</v>
      </c>
      <c r="D334" s="132">
        <f t="shared" si="142"/>
        <v>2632000</v>
      </c>
      <c r="E334" s="132">
        <f>E335</f>
        <v>230000</v>
      </c>
      <c r="F334" s="132">
        <f aca="true" t="shared" si="145" ref="F334:P334">F335</f>
        <v>230000</v>
      </c>
      <c r="G334" s="132">
        <f t="shared" si="145"/>
        <v>230000</v>
      </c>
      <c r="H334" s="132">
        <f t="shared" si="145"/>
        <v>220000</v>
      </c>
      <c r="I334" s="132">
        <f t="shared" si="145"/>
        <v>220000</v>
      </c>
      <c r="J334" s="132">
        <f t="shared" si="145"/>
        <v>220000</v>
      </c>
      <c r="K334" s="132">
        <f t="shared" si="145"/>
        <v>220000</v>
      </c>
      <c r="L334" s="132">
        <f t="shared" si="145"/>
        <v>220000</v>
      </c>
      <c r="M334" s="132">
        <f t="shared" si="145"/>
        <v>220000</v>
      </c>
      <c r="N334" s="132">
        <f t="shared" si="145"/>
        <v>220000</v>
      </c>
      <c r="O334" s="132">
        <f t="shared" si="145"/>
        <v>220000</v>
      </c>
      <c r="P334" s="132">
        <f t="shared" si="145"/>
        <v>182000</v>
      </c>
    </row>
    <row r="335" spans="1:16" s="5" customFormat="1" ht="19.5" customHeight="1">
      <c r="A335" s="37"/>
      <c r="B335" s="37">
        <v>85202</v>
      </c>
      <c r="C335" s="53" t="s">
        <v>27</v>
      </c>
      <c r="D335" s="120">
        <f t="shared" si="142"/>
        <v>2632000</v>
      </c>
      <c r="E335" s="120">
        <v>230000</v>
      </c>
      <c r="F335" s="120">
        <v>230000</v>
      </c>
      <c r="G335" s="120">
        <v>230000</v>
      </c>
      <c r="H335" s="120">
        <v>220000</v>
      </c>
      <c r="I335" s="120">
        <v>220000</v>
      </c>
      <c r="J335" s="120">
        <v>220000</v>
      </c>
      <c r="K335" s="120">
        <v>220000</v>
      </c>
      <c r="L335" s="120">
        <v>220000</v>
      </c>
      <c r="M335" s="120">
        <v>220000</v>
      </c>
      <c r="N335" s="120">
        <v>220000</v>
      </c>
      <c r="O335" s="120">
        <v>220000</v>
      </c>
      <c r="P335" s="120">
        <v>182000</v>
      </c>
    </row>
    <row r="336" ht="19.5" customHeight="1"/>
    <row r="337" ht="19.5" customHeight="1"/>
    <row r="338" spans="1:16" s="5" customFormat="1" ht="40.5" customHeight="1">
      <c r="A338" s="38"/>
      <c r="B338" s="38"/>
      <c r="C338" s="39" t="s">
        <v>200</v>
      </c>
      <c r="D338" s="121">
        <f t="shared" si="142"/>
        <v>3662100</v>
      </c>
      <c r="E338" s="121">
        <f>E339</f>
        <v>305000</v>
      </c>
      <c r="F338" s="121">
        <f aca="true" t="shared" si="146" ref="F338:P338">F339</f>
        <v>400000</v>
      </c>
      <c r="G338" s="121">
        <f t="shared" si="146"/>
        <v>357500</v>
      </c>
      <c r="H338" s="121">
        <f t="shared" si="146"/>
        <v>289000</v>
      </c>
      <c r="I338" s="121">
        <f t="shared" si="146"/>
        <v>289000</v>
      </c>
      <c r="J338" s="121">
        <f t="shared" si="146"/>
        <v>289000</v>
      </c>
      <c r="K338" s="121">
        <f t="shared" si="146"/>
        <v>289000</v>
      </c>
      <c r="L338" s="121">
        <f t="shared" si="146"/>
        <v>289000</v>
      </c>
      <c r="M338" s="121">
        <f t="shared" si="146"/>
        <v>289000</v>
      </c>
      <c r="N338" s="121">
        <f t="shared" si="146"/>
        <v>289000</v>
      </c>
      <c r="O338" s="121">
        <f t="shared" si="146"/>
        <v>289000</v>
      </c>
      <c r="P338" s="121">
        <f t="shared" si="146"/>
        <v>287600</v>
      </c>
    </row>
    <row r="339" spans="1:16" ht="20.25" customHeight="1" thickBot="1">
      <c r="A339" s="41"/>
      <c r="B339" s="41"/>
      <c r="C339" s="45" t="s">
        <v>6</v>
      </c>
      <c r="D339" s="122">
        <f t="shared" si="142"/>
        <v>3662100</v>
      </c>
      <c r="E339" s="122">
        <f>E340</f>
        <v>305000</v>
      </c>
      <c r="F339" s="122">
        <f aca="true" t="shared" si="147" ref="F339:P339">F340</f>
        <v>400000</v>
      </c>
      <c r="G339" s="122">
        <f t="shared" si="147"/>
        <v>357500</v>
      </c>
      <c r="H339" s="122">
        <f t="shared" si="147"/>
        <v>289000</v>
      </c>
      <c r="I339" s="122">
        <f t="shared" si="147"/>
        <v>289000</v>
      </c>
      <c r="J339" s="122">
        <f t="shared" si="147"/>
        <v>289000</v>
      </c>
      <c r="K339" s="122">
        <f t="shared" si="147"/>
        <v>289000</v>
      </c>
      <c r="L339" s="122">
        <f t="shared" si="147"/>
        <v>289000</v>
      </c>
      <c r="M339" s="122">
        <f t="shared" si="147"/>
        <v>289000</v>
      </c>
      <c r="N339" s="122">
        <f t="shared" si="147"/>
        <v>289000</v>
      </c>
      <c r="O339" s="122">
        <f t="shared" si="147"/>
        <v>289000</v>
      </c>
      <c r="P339" s="122">
        <f t="shared" si="147"/>
        <v>287600</v>
      </c>
    </row>
    <row r="340" spans="1:16" ht="20.25" customHeight="1" thickTop="1">
      <c r="A340" s="42">
        <v>852</v>
      </c>
      <c r="B340" s="50"/>
      <c r="C340" s="43" t="s">
        <v>122</v>
      </c>
      <c r="D340" s="94">
        <f t="shared" si="142"/>
        <v>3662100</v>
      </c>
      <c r="E340" s="94">
        <f>E341</f>
        <v>305000</v>
      </c>
      <c r="F340" s="94">
        <f aca="true" t="shared" si="148" ref="F340:P340">F341</f>
        <v>400000</v>
      </c>
      <c r="G340" s="94">
        <f t="shared" si="148"/>
        <v>357500</v>
      </c>
      <c r="H340" s="94">
        <f t="shared" si="148"/>
        <v>289000</v>
      </c>
      <c r="I340" s="94">
        <f t="shared" si="148"/>
        <v>289000</v>
      </c>
      <c r="J340" s="94">
        <f t="shared" si="148"/>
        <v>289000</v>
      </c>
      <c r="K340" s="94">
        <f t="shared" si="148"/>
        <v>289000</v>
      </c>
      <c r="L340" s="94">
        <f t="shared" si="148"/>
        <v>289000</v>
      </c>
      <c r="M340" s="94">
        <f t="shared" si="148"/>
        <v>289000</v>
      </c>
      <c r="N340" s="94">
        <f t="shared" si="148"/>
        <v>289000</v>
      </c>
      <c r="O340" s="94">
        <f t="shared" si="148"/>
        <v>289000</v>
      </c>
      <c r="P340" s="94">
        <f t="shared" si="148"/>
        <v>287600</v>
      </c>
    </row>
    <row r="341" spans="1:16" s="5" customFormat="1" ht="19.5" customHeight="1">
      <c r="A341" s="44"/>
      <c r="B341" s="41">
        <v>85202</v>
      </c>
      <c r="C341" s="51" t="s">
        <v>27</v>
      </c>
      <c r="D341" s="123">
        <f t="shared" si="142"/>
        <v>3662100</v>
      </c>
      <c r="E341" s="123">
        <v>305000</v>
      </c>
      <c r="F341" s="123">
        <v>400000</v>
      </c>
      <c r="G341" s="123">
        <v>357500</v>
      </c>
      <c r="H341" s="123">
        <v>289000</v>
      </c>
      <c r="I341" s="123">
        <v>289000</v>
      </c>
      <c r="J341" s="123">
        <v>289000</v>
      </c>
      <c r="K341" s="123">
        <v>289000</v>
      </c>
      <c r="L341" s="123">
        <v>289000</v>
      </c>
      <c r="M341" s="123">
        <v>289000</v>
      </c>
      <c r="N341" s="123">
        <v>289000</v>
      </c>
      <c r="O341" s="123">
        <v>289000</v>
      </c>
      <c r="P341" s="123">
        <v>287600</v>
      </c>
    </row>
    <row r="342" spans="1:16" s="5" customFormat="1" ht="33.75" customHeight="1">
      <c r="A342" s="38"/>
      <c r="B342" s="38"/>
      <c r="C342" s="39" t="s">
        <v>201</v>
      </c>
      <c r="D342" s="121">
        <f aca="true" t="shared" si="149" ref="D342:D359">SUM(E342:P342)</f>
        <v>1829700</v>
      </c>
      <c r="E342" s="121">
        <f>E343</f>
        <v>130000</v>
      </c>
      <c r="F342" s="121">
        <f aca="true" t="shared" si="150" ref="F342:P342">F343</f>
        <v>179700</v>
      </c>
      <c r="G342" s="121">
        <f t="shared" si="150"/>
        <v>200000</v>
      </c>
      <c r="H342" s="121">
        <f t="shared" si="150"/>
        <v>130000</v>
      </c>
      <c r="I342" s="121">
        <f t="shared" si="150"/>
        <v>160000</v>
      </c>
      <c r="J342" s="121">
        <f t="shared" si="150"/>
        <v>150000</v>
      </c>
      <c r="K342" s="121">
        <f t="shared" si="150"/>
        <v>130000</v>
      </c>
      <c r="L342" s="121">
        <f t="shared" si="150"/>
        <v>130000</v>
      </c>
      <c r="M342" s="121">
        <f t="shared" si="150"/>
        <v>160000</v>
      </c>
      <c r="N342" s="121">
        <f t="shared" si="150"/>
        <v>160000</v>
      </c>
      <c r="O342" s="121">
        <f t="shared" si="150"/>
        <v>150000</v>
      </c>
      <c r="P342" s="121">
        <f t="shared" si="150"/>
        <v>150000</v>
      </c>
    </row>
    <row r="343" spans="1:16" ht="19.5" customHeight="1" thickBot="1">
      <c r="A343" s="41"/>
      <c r="B343" s="41"/>
      <c r="C343" s="45" t="s">
        <v>6</v>
      </c>
      <c r="D343" s="122">
        <f t="shared" si="149"/>
        <v>1829700</v>
      </c>
      <c r="E343" s="122">
        <f>E344</f>
        <v>130000</v>
      </c>
      <c r="F343" s="122">
        <f aca="true" t="shared" si="151" ref="F343:P344">F344</f>
        <v>179700</v>
      </c>
      <c r="G343" s="122">
        <f t="shared" si="151"/>
        <v>200000</v>
      </c>
      <c r="H343" s="122">
        <f t="shared" si="151"/>
        <v>130000</v>
      </c>
      <c r="I343" s="122">
        <f t="shared" si="151"/>
        <v>160000</v>
      </c>
      <c r="J343" s="122">
        <f t="shared" si="151"/>
        <v>150000</v>
      </c>
      <c r="K343" s="122">
        <f t="shared" si="151"/>
        <v>130000</v>
      </c>
      <c r="L343" s="122">
        <f t="shared" si="151"/>
        <v>130000</v>
      </c>
      <c r="M343" s="122">
        <f t="shared" si="151"/>
        <v>160000</v>
      </c>
      <c r="N343" s="122">
        <f t="shared" si="151"/>
        <v>160000</v>
      </c>
      <c r="O343" s="122">
        <f t="shared" si="151"/>
        <v>150000</v>
      </c>
      <c r="P343" s="122">
        <f t="shared" si="151"/>
        <v>150000</v>
      </c>
    </row>
    <row r="344" spans="1:16" ht="19.5" customHeight="1" thickTop="1">
      <c r="A344" s="42">
        <v>852</v>
      </c>
      <c r="B344" s="50"/>
      <c r="C344" s="43" t="s">
        <v>122</v>
      </c>
      <c r="D344" s="94">
        <f t="shared" si="149"/>
        <v>1829700</v>
      </c>
      <c r="E344" s="94">
        <f>E345</f>
        <v>130000</v>
      </c>
      <c r="F344" s="94">
        <f t="shared" si="151"/>
        <v>179700</v>
      </c>
      <c r="G344" s="94">
        <f t="shared" si="151"/>
        <v>200000</v>
      </c>
      <c r="H344" s="94">
        <f t="shared" si="151"/>
        <v>130000</v>
      </c>
      <c r="I344" s="94">
        <f t="shared" si="151"/>
        <v>160000</v>
      </c>
      <c r="J344" s="94">
        <f t="shared" si="151"/>
        <v>150000</v>
      </c>
      <c r="K344" s="94">
        <f t="shared" si="151"/>
        <v>130000</v>
      </c>
      <c r="L344" s="94">
        <f t="shared" si="151"/>
        <v>130000</v>
      </c>
      <c r="M344" s="94">
        <f t="shared" si="151"/>
        <v>160000</v>
      </c>
      <c r="N344" s="94">
        <f t="shared" si="151"/>
        <v>160000</v>
      </c>
      <c r="O344" s="94">
        <f t="shared" si="151"/>
        <v>150000</v>
      </c>
      <c r="P344" s="94">
        <f t="shared" si="151"/>
        <v>150000</v>
      </c>
    </row>
    <row r="345" spans="1:16" s="5" customFormat="1" ht="19.5" customHeight="1">
      <c r="A345" s="44"/>
      <c r="B345" s="41">
        <v>85202</v>
      </c>
      <c r="C345" s="51" t="s">
        <v>27</v>
      </c>
      <c r="D345" s="123">
        <f t="shared" si="149"/>
        <v>1829700</v>
      </c>
      <c r="E345" s="123">
        <v>130000</v>
      </c>
      <c r="F345" s="123">
        <v>179700</v>
      </c>
      <c r="G345" s="123">
        <v>200000</v>
      </c>
      <c r="H345" s="123">
        <v>130000</v>
      </c>
      <c r="I345" s="123">
        <v>160000</v>
      </c>
      <c r="J345" s="123">
        <v>150000</v>
      </c>
      <c r="K345" s="123">
        <v>130000</v>
      </c>
      <c r="L345" s="123">
        <v>130000</v>
      </c>
      <c r="M345" s="123">
        <v>160000</v>
      </c>
      <c r="N345" s="123">
        <v>160000</v>
      </c>
      <c r="O345" s="123">
        <v>150000</v>
      </c>
      <c r="P345" s="123">
        <v>150000</v>
      </c>
    </row>
    <row r="346" spans="1:16" s="5" customFormat="1" ht="41.25" customHeight="1">
      <c r="A346" s="38"/>
      <c r="B346" s="38"/>
      <c r="C346" s="39" t="s">
        <v>202</v>
      </c>
      <c r="D346" s="121">
        <f t="shared" si="149"/>
        <v>2764700</v>
      </c>
      <c r="E346" s="121">
        <f>E347</f>
        <v>215000</v>
      </c>
      <c r="F346" s="121">
        <f aca="true" t="shared" si="152" ref="F346:P346">F347</f>
        <v>300000</v>
      </c>
      <c r="G346" s="121">
        <f t="shared" si="152"/>
        <v>252200</v>
      </c>
      <c r="H346" s="121">
        <f t="shared" si="152"/>
        <v>220000</v>
      </c>
      <c r="I346" s="121">
        <f t="shared" si="152"/>
        <v>220000</v>
      </c>
      <c r="J346" s="121">
        <f t="shared" si="152"/>
        <v>260000</v>
      </c>
      <c r="K346" s="121">
        <f t="shared" si="152"/>
        <v>220000</v>
      </c>
      <c r="L346" s="121">
        <f t="shared" si="152"/>
        <v>220000</v>
      </c>
      <c r="M346" s="121">
        <f t="shared" si="152"/>
        <v>220000</v>
      </c>
      <c r="N346" s="121">
        <f t="shared" si="152"/>
        <v>215000</v>
      </c>
      <c r="O346" s="121">
        <f t="shared" si="152"/>
        <v>215000</v>
      </c>
      <c r="P346" s="121">
        <f t="shared" si="152"/>
        <v>207500</v>
      </c>
    </row>
    <row r="347" spans="1:16" ht="19.5" customHeight="1" thickBot="1">
      <c r="A347" s="41"/>
      <c r="B347" s="41"/>
      <c r="C347" s="45" t="s">
        <v>6</v>
      </c>
      <c r="D347" s="122">
        <f t="shared" si="149"/>
        <v>2764700</v>
      </c>
      <c r="E347" s="122">
        <f>E348</f>
        <v>215000</v>
      </c>
      <c r="F347" s="122">
        <f aca="true" t="shared" si="153" ref="F347:P347">F348</f>
        <v>300000</v>
      </c>
      <c r="G347" s="122">
        <f t="shared" si="153"/>
        <v>252200</v>
      </c>
      <c r="H347" s="122">
        <f t="shared" si="153"/>
        <v>220000</v>
      </c>
      <c r="I347" s="122">
        <f t="shared" si="153"/>
        <v>220000</v>
      </c>
      <c r="J347" s="122">
        <f t="shared" si="153"/>
        <v>260000</v>
      </c>
      <c r="K347" s="122">
        <f t="shared" si="153"/>
        <v>220000</v>
      </c>
      <c r="L347" s="122">
        <f t="shared" si="153"/>
        <v>220000</v>
      </c>
      <c r="M347" s="122">
        <f t="shared" si="153"/>
        <v>220000</v>
      </c>
      <c r="N347" s="122">
        <f t="shared" si="153"/>
        <v>215000</v>
      </c>
      <c r="O347" s="122">
        <f t="shared" si="153"/>
        <v>215000</v>
      </c>
      <c r="P347" s="122">
        <f t="shared" si="153"/>
        <v>207500</v>
      </c>
    </row>
    <row r="348" spans="1:16" ht="19.5" customHeight="1" thickTop="1">
      <c r="A348" s="42">
        <v>852</v>
      </c>
      <c r="B348" s="50"/>
      <c r="C348" s="43" t="s">
        <v>122</v>
      </c>
      <c r="D348" s="94">
        <f t="shared" si="149"/>
        <v>2764700</v>
      </c>
      <c r="E348" s="94">
        <f>E349</f>
        <v>215000</v>
      </c>
      <c r="F348" s="94">
        <f aca="true" t="shared" si="154" ref="F348:P348">F349</f>
        <v>300000</v>
      </c>
      <c r="G348" s="94">
        <f t="shared" si="154"/>
        <v>252200</v>
      </c>
      <c r="H348" s="94">
        <f t="shared" si="154"/>
        <v>220000</v>
      </c>
      <c r="I348" s="94">
        <f t="shared" si="154"/>
        <v>220000</v>
      </c>
      <c r="J348" s="94">
        <f t="shared" si="154"/>
        <v>260000</v>
      </c>
      <c r="K348" s="94">
        <f t="shared" si="154"/>
        <v>220000</v>
      </c>
      <c r="L348" s="94">
        <f t="shared" si="154"/>
        <v>220000</v>
      </c>
      <c r="M348" s="94">
        <f t="shared" si="154"/>
        <v>220000</v>
      </c>
      <c r="N348" s="94">
        <f t="shared" si="154"/>
        <v>215000</v>
      </c>
      <c r="O348" s="94">
        <f t="shared" si="154"/>
        <v>215000</v>
      </c>
      <c r="P348" s="94">
        <f t="shared" si="154"/>
        <v>207500</v>
      </c>
    </row>
    <row r="349" spans="1:16" s="5" customFormat="1" ht="19.5" customHeight="1">
      <c r="A349" s="44"/>
      <c r="B349" s="41">
        <v>85202</v>
      </c>
      <c r="C349" s="51" t="s">
        <v>27</v>
      </c>
      <c r="D349" s="123">
        <f t="shared" si="149"/>
        <v>2764700</v>
      </c>
      <c r="E349" s="123">
        <v>215000</v>
      </c>
      <c r="F349" s="123">
        <v>300000</v>
      </c>
      <c r="G349" s="123">
        <v>252200</v>
      </c>
      <c r="H349" s="123">
        <v>220000</v>
      </c>
      <c r="I349" s="123">
        <v>220000</v>
      </c>
      <c r="J349" s="123">
        <v>260000</v>
      </c>
      <c r="K349" s="123">
        <v>220000</v>
      </c>
      <c r="L349" s="123">
        <v>220000</v>
      </c>
      <c r="M349" s="123">
        <v>220000</v>
      </c>
      <c r="N349" s="123">
        <v>215000</v>
      </c>
      <c r="O349" s="123">
        <v>215000</v>
      </c>
      <c r="P349" s="123">
        <v>207500</v>
      </c>
    </row>
    <row r="350" spans="1:16" s="5" customFormat="1" ht="37.5" customHeight="1">
      <c r="A350" s="38"/>
      <c r="B350" s="38"/>
      <c r="C350" s="39" t="s">
        <v>203</v>
      </c>
      <c r="D350" s="121">
        <f t="shared" si="149"/>
        <v>3024000</v>
      </c>
      <c r="E350" s="121">
        <f>E351+E354+E357</f>
        <v>255000</v>
      </c>
      <c r="F350" s="121">
        <f aca="true" t="shared" si="155" ref="F350:P350">F351+F354+F357</f>
        <v>368000</v>
      </c>
      <c r="G350" s="121">
        <f t="shared" si="155"/>
        <v>275000</v>
      </c>
      <c r="H350" s="121">
        <f t="shared" si="155"/>
        <v>261000</v>
      </c>
      <c r="I350" s="121">
        <f t="shared" si="155"/>
        <v>236000</v>
      </c>
      <c r="J350" s="121">
        <f t="shared" si="155"/>
        <v>244000</v>
      </c>
      <c r="K350" s="121">
        <f t="shared" si="155"/>
        <v>225000</v>
      </c>
      <c r="L350" s="121">
        <f t="shared" si="155"/>
        <v>226000</v>
      </c>
      <c r="M350" s="121">
        <f t="shared" si="155"/>
        <v>231000</v>
      </c>
      <c r="N350" s="121">
        <f t="shared" si="155"/>
        <v>236000</v>
      </c>
      <c r="O350" s="121">
        <f t="shared" si="155"/>
        <v>235000</v>
      </c>
      <c r="P350" s="121">
        <f t="shared" si="155"/>
        <v>232000</v>
      </c>
    </row>
    <row r="351" spans="1:16" ht="19.5" customHeight="1" thickBot="1">
      <c r="A351" s="41"/>
      <c r="B351" s="41"/>
      <c r="C351" s="45" t="s">
        <v>6</v>
      </c>
      <c r="D351" s="122">
        <f t="shared" si="149"/>
        <v>2461000</v>
      </c>
      <c r="E351" s="122">
        <f>E352</f>
        <v>200000</v>
      </c>
      <c r="F351" s="122">
        <f aca="true" t="shared" si="156" ref="F351:P351">F352</f>
        <v>290000</v>
      </c>
      <c r="G351" s="122">
        <f t="shared" si="156"/>
        <v>218000</v>
      </c>
      <c r="H351" s="122">
        <f t="shared" si="156"/>
        <v>216000</v>
      </c>
      <c r="I351" s="122">
        <f t="shared" si="156"/>
        <v>196000</v>
      </c>
      <c r="J351" s="122">
        <f t="shared" si="156"/>
        <v>190000</v>
      </c>
      <c r="K351" s="122">
        <f t="shared" si="156"/>
        <v>186000</v>
      </c>
      <c r="L351" s="122">
        <f t="shared" si="156"/>
        <v>187000</v>
      </c>
      <c r="M351" s="122">
        <f t="shared" si="156"/>
        <v>191000</v>
      </c>
      <c r="N351" s="122">
        <f t="shared" si="156"/>
        <v>196000</v>
      </c>
      <c r="O351" s="122">
        <f t="shared" si="156"/>
        <v>196000</v>
      </c>
      <c r="P351" s="122">
        <f t="shared" si="156"/>
        <v>195000</v>
      </c>
    </row>
    <row r="352" spans="1:16" ht="19.5" customHeight="1" thickTop="1">
      <c r="A352" s="42">
        <v>852</v>
      </c>
      <c r="B352" s="42"/>
      <c r="C352" s="59" t="s">
        <v>122</v>
      </c>
      <c r="D352" s="132">
        <f t="shared" si="149"/>
        <v>2461000</v>
      </c>
      <c r="E352" s="132">
        <f>E353</f>
        <v>200000</v>
      </c>
      <c r="F352" s="132">
        <f aca="true" t="shared" si="157" ref="F352:P352">F353</f>
        <v>290000</v>
      </c>
      <c r="G352" s="132">
        <f t="shared" si="157"/>
        <v>218000</v>
      </c>
      <c r="H352" s="132">
        <f t="shared" si="157"/>
        <v>216000</v>
      </c>
      <c r="I352" s="132">
        <f t="shared" si="157"/>
        <v>196000</v>
      </c>
      <c r="J352" s="132">
        <f t="shared" si="157"/>
        <v>190000</v>
      </c>
      <c r="K352" s="132">
        <f t="shared" si="157"/>
        <v>186000</v>
      </c>
      <c r="L352" s="132">
        <f t="shared" si="157"/>
        <v>187000</v>
      </c>
      <c r="M352" s="132">
        <f t="shared" si="157"/>
        <v>191000</v>
      </c>
      <c r="N352" s="132">
        <f t="shared" si="157"/>
        <v>196000</v>
      </c>
      <c r="O352" s="132">
        <f t="shared" si="157"/>
        <v>196000</v>
      </c>
      <c r="P352" s="132">
        <f t="shared" si="157"/>
        <v>195000</v>
      </c>
    </row>
    <row r="353" spans="1:16" s="5" customFormat="1" ht="19.5" customHeight="1">
      <c r="A353" s="38"/>
      <c r="B353" s="41">
        <v>85203</v>
      </c>
      <c r="C353" s="51" t="s">
        <v>28</v>
      </c>
      <c r="D353" s="123">
        <f t="shared" si="149"/>
        <v>2461000</v>
      </c>
      <c r="E353" s="4">
        <v>200000</v>
      </c>
      <c r="F353" s="123">
        <v>290000</v>
      </c>
      <c r="G353" s="123">
        <v>218000</v>
      </c>
      <c r="H353" s="123">
        <v>216000</v>
      </c>
      <c r="I353" s="123">
        <v>196000</v>
      </c>
      <c r="J353" s="123">
        <v>190000</v>
      </c>
      <c r="K353" s="123">
        <v>186000</v>
      </c>
      <c r="L353" s="123">
        <v>187000</v>
      </c>
      <c r="M353" s="123">
        <v>191000</v>
      </c>
      <c r="N353" s="123">
        <v>196000</v>
      </c>
      <c r="O353" s="123">
        <v>196000</v>
      </c>
      <c r="P353" s="123">
        <v>195000</v>
      </c>
    </row>
    <row r="354" spans="1:16" s="5" customFormat="1" ht="35.25" customHeight="1" thickBot="1">
      <c r="A354" s="41"/>
      <c r="B354" s="41"/>
      <c r="C354" s="71" t="s">
        <v>59</v>
      </c>
      <c r="D354" s="143">
        <f t="shared" si="149"/>
        <v>515000</v>
      </c>
      <c r="E354" s="143">
        <f>E355</f>
        <v>40000</v>
      </c>
      <c r="F354" s="143">
        <f aca="true" t="shared" si="158" ref="F354:P354">F355</f>
        <v>60000</v>
      </c>
      <c r="G354" s="143">
        <f t="shared" si="158"/>
        <v>42000</v>
      </c>
      <c r="H354" s="143">
        <f t="shared" si="158"/>
        <v>45000</v>
      </c>
      <c r="I354" s="143">
        <f t="shared" si="158"/>
        <v>40000</v>
      </c>
      <c r="J354" s="143">
        <f t="shared" si="158"/>
        <v>54000</v>
      </c>
      <c r="K354" s="143">
        <f t="shared" si="158"/>
        <v>39000</v>
      </c>
      <c r="L354" s="143">
        <f t="shared" si="158"/>
        <v>39000</v>
      </c>
      <c r="M354" s="143">
        <f t="shared" si="158"/>
        <v>40000</v>
      </c>
      <c r="N354" s="143">
        <f t="shared" si="158"/>
        <v>40000</v>
      </c>
      <c r="O354" s="143">
        <f t="shared" si="158"/>
        <v>39000</v>
      </c>
      <c r="P354" s="143">
        <f t="shared" si="158"/>
        <v>37000</v>
      </c>
    </row>
    <row r="355" spans="1:16" ht="19.5" customHeight="1" thickTop="1">
      <c r="A355" s="50">
        <v>852</v>
      </c>
      <c r="B355" s="50"/>
      <c r="C355" s="43" t="s">
        <v>122</v>
      </c>
      <c r="D355" s="94">
        <f t="shared" si="149"/>
        <v>515000</v>
      </c>
      <c r="E355" s="94">
        <f>E356</f>
        <v>40000</v>
      </c>
      <c r="F355" s="94">
        <f aca="true" t="shared" si="159" ref="F355:P355">F356</f>
        <v>60000</v>
      </c>
      <c r="G355" s="94">
        <f t="shared" si="159"/>
        <v>42000</v>
      </c>
      <c r="H355" s="94">
        <f t="shared" si="159"/>
        <v>45000</v>
      </c>
      <c r="I355" s="94">
        <f t="shared" si="159"/>
        <v>40000</v>
      </c>
      <c r="J355" s="94">
        <f t="shared" si="159"/>
        <v>54000</v>
      </c>
      <c r="K355" s="94">
        <f t="shared" si="159"/>
        <v>39000</v>
      </c>
      <c r="L355" s="94">
        <f t="shared" si="159"/>
        <v>39000</v>
      </c>
      <c r="M355" s="94">
        <f t="shared" si="159"/>
        <v>40000</v>
      </c>
      <c r="N355" s="94">
        <f t="shared" si="159"/>
        <v>40000</v>
      </c>
      <c r="O355" s="94">
        <f t="shared" si="159"/>
        <v>39000</v>
      </c>
      <c r="P355" s="94">
        <f t="shared" si="159"/>
        <v>37000</v>
      </c>
    </row>
    <row r="356" spans="1:16" s="5" customFormat="1" ht="19.5" customHeight="1">
      <c r="A356" s="44"/>
      <c r="B356" s="37">
        <v>85203</v>
      </c>
      <c r="C356" s="53" t="s">
        <v>28</v>
      </c>
      <c r="D356" s="120">
        <f t="shared" si="149"/>
        <v>515000</v>
      </c>
      <c r="E356" s="120">
        <v>40000</v>
      </c>
      <c r="F356" s="120">
        <v>60000</v>
      </c>
      <c r="G356" s="120">
        <v>42000</v>
      </c>
      <c r="H356" s="120">
        <v>45000</v>
      </c>
      <c r="I356" s="120">
        <v>40000</v>
      </c>
      <c r="J356" s="120">
        <v>54000</v>
      </c>
      <c r="K356" s="120">
        <v>39000</v>
      </c>
      <c r="L356" s="120">
        <v>39000</v>
      </c>
      <c r="M356" s="120">
        <v>40000</v>
      </c>
      <c r="N356" s="120">
        <v>40000</v>
      </c>
      <c r="O356" s="120">
        <v>39000</v>
      </c>
      <c r="P356" s="120">
        <v>37000</v>
      </c>
    </row>
    <row r="357" spans="1:16" s="5" customFormat="1" ht="47.25" customHeight="1" thickBot="1">
      <c r="A357" s="41"/>
      <c r="B357" s="41"/>
      <c r="C357" s="175" t="s">
        <v>42</v>
      </c>
      <c r="D357" s="143">
        <f t="shared" si="149"/>
        <v>48000</v>
      </c>
      <c r="E357" s="143">
        <f aca="true" t="shared" si="160" ref="E357:G358">E358</f>
        <v>15000</v>
      </c>
      <c r="F357" s="143">
        <f t="shared" si="160"/>
        <v>18000</v>
      </c>
      <c r="G357" s="143">
        <f t="shared" si="160"/>
        <v>15000</v>
      </c>
      <c r="H357" s="143"/>
      <c r="I357" s="143"/>
      <c r="J357" s="143"/>
      <c r="K357" s="143"/>
      <c r="L357" s="143"/>
      <c r="M357" s="143"/>
      <c r="N357" s="143"/>
      <c r="O357" s="143"/>
      <c r="P357" s="143"/>
    </row>
    <row r="358" spans="1:16" ht="19.5" customHeight="1" thickTop="1">
      <c r="A358" s="50">
        <v>852</v>
      </c>
      <c r="B358" s="50"/>
      <c r="C358" s="107" t="s">
        <v>122</v>
      </c>
      <c r="D358" s="94">
        <f t="shared" si="149"/>
        <v>48000</v>
      </c>
      <c r="E358" s="94">
        <f t="shared" si="160"/>
        <v>15000</v>
      </c>
      <c r="F358" s="94">
        <f t="shared" si="160"/>
        <v>18000</v>
      </c>
      <c r="G358" s="94">
        <f t="shared" si="160"/>
        <v>15000</v>
      </c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1:16" s="5" customFormat="1" ht="19.5" customHeight="1">
      <c r="A359" s="44"/>
      <c r="B359" s="44">
        <v>85203</v>
      </c>
      <c r="C359" s="79" t="s">
        <v>28</v>
      </c>
      <c r="D359" s="120">
        <f t="shared" si="149"/>
        <v>48000</v>
      </c>
      <c r="E359" s="120">
        <v>15000</v>
      </c>
      <c r="F359" s="120">
        <v>18000</v>
      </c>
      <c r="G359" s="120">
        <v>15000</v>
      </c>
      <c r="H359" s="120"/>
      <c r="I359" s="120"/>
      <c r="J359" s="120"/>
      <c r="K359" s="120"/>
      <c r="L359" s="120"/>
      <c r="M359" s="120"/>
      <c r="N359" s="120"/>
      <c r="O359" s="120"/>
      <c r="P359" s="120"/>
    </row>
    <row r="360" spans="1:16" s="5" customFormat="1" ht="27" customHeight="1">
      <c r="A360" s="153"/>
      <c r="B360" s="44"/>
      <c r="C360" s="173" t="s">
        <v>204</v>
      </c>
      <c r="D360" s="121">
        <f aca="true" t="shared" si="161" ref="D360:D369">SUM(E360:P360)</f>
        <v>121123900</v>
      </c>
      <c r="E360" s="121">
        <f>E361+E375+E379+E386</f>
        <v>8783390</v>
      </c>
      <c r="F360" s="121">
        <f aca="true" t="shared" si="162" ref="F360:P360">F361+F375+F379+F386</f>
        <v>9351300</v>
      </c>
      <c r="G360" s="121">
        <f t="shared" si="162"/>
        <v>8417420</v>
      </c>
      <c r="H360" s="121">
        <f t="shared" si="162"/>
        <v>8479480</v>
      </c>
      <c r="I360" s="121">
        <f t="shared" si="162"/>
        <v>9163770</v>
      </c>
      <c r="J360" s="121">
        <f t="shared" si="162"/>
        <v>8682130</v>
      </c>
      <c r="K360" s="121">
        <f t="shared" si="162"/>
        <v>8402070</v>
      </c>
      <c r="L360" s="121">
        <f t="shared" si="162"/>
        <v>8845650</v>
      </c>
      <c r="M360" s="121">
        <f t="shared" si="162"/>
        <v>12540960</v>
      </c>
      <c r="N360" s="121">
        <f t="shared" si="162"/>
        <v>12605960</v>
      </c>
      <c r="O360" s="121">
        <f t="shared" si="162"/>
        <v>13128570</v>
      </c>
      <c r="P360" s="121">
        <f t="shared" si="162"/>
        <v>12723200</v>
      </c>
    </row>
    <row r="361" spans="1:16" s="5" customFormat="1" ht="21" customHeight="1" thickBot="1">
      <c r="A361" s="156"/>
      <c r="B361" s="41"/>
      <c r="C361" s="174" t="s">
        <v>6</v>
      </c>
      <c r="D361" s="122">
        <f t="shared" si="161"/>
        <v>43165300</v>
      </c>
      <c r="E361" s="122">
        <f>E362+E373</f>
        <v>3615800</v>
      </c>
      <c r="F361" s="122">
        <f aca="true" t="shared" si="163" ref="F361:P361">F362+F373</f>
        <v>3869290</v>
      </c>
      <c r="G361" s="122">
        <f t="shared" si="163"/>
        <v>3346710</v>
      </c>
      <c r="H361" s="122">
        <f t="shared" si="163"/>
        <v>3376870</v>
      </c>
      <c r="I361" s="122">
        <f t="shared" si="163"/>
        <v>3966860</v>
      </c>
      <c r="J361" s="122">
        <f t="shared" si="163"/>
        <v>3623520</v>
      </c>
      <c r="K361" s="122">
        <f t="shared" si="163"/>
        <v>3326460</v>
      </c>
      <c r="L361" s="122">
        <f t="shared" si="163"/>
        <v>3635740</v>
      </c>
      <c r="M361" s="122">
        <f t="shared" si="163"/>
        <v>3440600</v>
      </c>
      <c r="N361" s="122">
        <f t="shared" si="163"/>
        <v>3495600</v>
      </c>
      <c r="O361" s="122">
        <f t="shared" si="163"/>
        <v>3856110</v>
      </c>
      <c r="P361" s="122">
        <f t="shared" si="163"/>
        <v>3611740</v>
      </c>
    </row>
    <row r="362" spans="1:16" ht="21" customHeight="1" thickTop="1">
      <c r="A362" s="50">
        <v>852</v>
      </c>
      <c r="B362" s="50"/>
      <c r="C362" s="43" t="s">
        <v>122</v>
      </c>
      <c r="D362" s="94">
        <f t="shared" si="161"/>
        <v>42960300</v>
      </c>
      <c r="E362" s="94">
        <f>E363+E364+E365+E366+E367+E368+E369+E370+E371+E372</f>
        <v>3614800</v>
      </c>
      <c r="F362" s="94">
        <f aca="true" t="shared" si="164" ref="F362:P362">F363+F364+F365+F366+F367+F368+F369+F370+F371+F372</f>
        <v>3867290</v>
      </c>
      <c r="G362" s="94">
        <f t="shared" si="164"/>
        <v>3261710</v>
      </c>
      <c r="H362" s="94">
        <f t="shared" si="164"/>
        <v>3376870</v>
      </c>
      <c r="I362" s="94">
        <f t="shared" si="164"/>
        <v>3966860</v>
      </c>
      <c r="J362" s="94">
        <f t="shared" si="164"/>
        <v>3623520</v>
      </c>
      <c r="K362" s="94">
        <f t="shared" si="164"/>
        <v>3326460</v>
      </c>
      <c r="L362" s="94">
        <f t="shared" si="164"/>
        <v>3550740</v>
      </c>
      <c r="M362" s="94">
        <f t="shared" si="164"/>
        <v>3440600</v>
      </c>
      <c r="N362" s="94">
        <f t="shared" si="164"/>
        <v>3463600</v>
      </c>
      <c r="O362" s="94">
        <f t="shared" si="164"/>
        <v>3856110</v>
      </c>
      <c r="P362" s="94">
        <f t="shared" si="164"/>
        <v>3611740</v>
      </c>
    </row>
    <row r="363" spans="1:16" ht="21" customHeight="1">
      <c r="A363" s="56"/>
      <c r="B363" s="55">
        <v>85201</v>
      </c>
      <c r="C363" s="53" t="s">
        <v>95</v>
      </c>
      <c r="D363" s="123">
        <f t="shared" si="161"/>
        <v>1756300</v>
      </c>
      <c r="E363" s="142">
        <v>26340</v>
      </c>
      <c r="F363" s="142">
        <v>314650</v>
      </c>
      <c r="G363" s="142">
        <v>19860</v>
      </c>
      <c r="H363" s="142">
        <v>21480</v>
      </c>
      <c r="I363" s="142">
        <v>393280</v>
      </c>
      <c r="J363" s="142">
        <v>39310</v>
      </c>
      <c r="K363" s="142">
        <v>29890</v>
      </c>
      <c r="L363" s="142">
        <v>399530</v>
      </c>
      <c r="M363" s="142">
        <v>37690</v>
      </c>
      <c r="N363" s="142">
        <v>56660</v>
      </c>
      <c r="O363" s="142">
        <v>397690</v>
      </c>
      <c r="P363" s="142">
        <v>19920</v>
      </c>
    </row>
    <row r="364" spans="1:16" ht="24" customHeight="1">
      <c r="A364" s="56"/>
      <c r="B364" s="55">
        <v>85202</v>
      </c>
      <c r="C364" s="53" t="s">
        <v>27</v>
      </c>
      <c r="D364" s="123">
        <f t="shared" si="161"/>
        <v>940000</v>
      </c>
      <c r="E364" s="142">
        <v>72300</v>
      </c>
      <c r="F364" s="142">
        <v>76600</v>
      </c>
      <c r="G364" s="142">
        <v>77700</v>
      </c>
      <c r="H364" s="142">
        <v>79300</v>
      </c>
      <c r="I364" s="142">
        <v>79300</v>
      </c>
      <c r="J364" s="142">
        <v>79200</v>
      </c>
      <c r="K364" s="142">
        <v>79200</v>
      </c>
      <c r="L364" s="142">
        <v>79200</v>
      </c>
      <c r="M364" s="142">
        <v>79200</v>
      </c>
      <c r="N364" s="142">
        <v>79200</v>
      </c>
      <c r="O364" s="142">
        <v>79200</v>
      </c>
      <c r="P364" s="142">
        <v>79600</v>
      </c>
    </row>
    <row r="365" spans="1:16" s="5" customFormat="1" ht="24" customHeight="1">
      <c r="A365" s="38"/>
      <c r="B365" s="37">
        <v>85203</v>
      </c>
      <c r="C365" s="53" t="s">
        <v>28</v>
      </c>
      <c r="D365" s="123">
        <f t="shared" si="161"/>
        <v>450000</v>
      </c>
      <c r="E365" s="120">
        <v>37500</v>
      </c>
      <c r="F365" s="120">
        <v>37500</v>
      </c>
      <c r="G365" s="120">
        <v>37500</v>
      </c>
      <c r="H365" s="120">
        <v>37500</v>
      </c>
      <c r="I365" s="120">
        <v>37500</v>
      </c>
      <c r="J365" s="120">
        <v>37500</v>
      </c>
      <c r="K365" s="120">
        <v>37500</v>
      </c>
      <c r="L365" s="120">
        <v>37500</v>
      </c>
      <c r="M365" s="120">
        <v>37500</v>
      </c>
      <c r="N365" s="120">
        <v>37500</v>
      </c>
      <c r="O365" s="120">
        <v>37500</v>
      </c>
      <c r="P365" s="120">
        <v>37500</v>
      </c>
    </row>
    <row r="366" spans="1:16" s="5" customFormat="1" ht="23.25" customHeight="1">
      <c r="A366" s="38"/>
      <c r="B366" s="41">
        <v>85204</v>
      </c>
      <c r="C366" s="51" t="s">
        <v>50</v>
      </c>
      <c r="D366" s="123">
        <f t="shared" si="161"/>
        <v>5400000</v>
      </c>
      <c r="E366" s="123">
        <v>447000</v>
      </c>
      <c r="F366" s="123">
        <v>451870</v>
      </c>
      <c r="G366" s="123">
        <v>449000</v>
      </c>
      <c r="H366" s="123">
        <v>451880</v>
      </c>
      <c r="I366" s="123">
        <v>447000</v>
      </c>
      <c r="J366" s="123">
        <v>449000</v>
      </c>
      <c r="K366" s="123">
        <v>447000</v>
      </c>
      <c r="L366" s="123">
        <v>447000</v>
      </c>
      <c r="M366" s="123">
        <v>449000</v>
      </c>
      <c r="N366" s="123">
        <v>456730</v>
      </c>
      <c r="O366" s="123">
        <v>447000</v>
      </c>
      <c r="P366" s="123">
        <v>457520</v>
      </c>
    </row>
    <row r="367" spans="1:16" s="5" customFormat="1" ht="30.75" customHeight="1">
      <c r="A367" s="38"/>
      <c r="B367" s="62">
        <v>85214</v>
      </c>
      <c r="C367" s="53" t="s">
        <v>193</v>
      </c>
      <c r="D367" s="123">
        <f t="shared" si="161"/>
        <v>9200000</v>
      </c>
      <c r="E367" s="120">
        <v>963580</v>
      </c>
      <c r="F367" s="120">
        <v>753580</v>
      </c>
      <c r="G367" s="120">
        <v>753580</v>
      </c>
      <c r="H367" s="120">
        <v>863580</v>
      </c>
      <c r="I367" s="120">
        <v>723580</v>
      </c>
      <c r="J367" s="120">
        <v>723580</v>
      </c>
      <c r="K367" s="120">
        <v>603580</v>
      </c>
      <c r="L367" s="120">
        <v>603580</v>
      </c>
      <c r="M367" s="120">
        <v>753580</v>
      </c>
      <c r="N367" s="120">
        <v>753580</v>
      </c>
      <c r="O367" s="120">
        <v>800000</v>
      </c>
      <c r="P367" s="120">
        <v>904200</v>
      </c>
    </row>
    <row r="368" spans="1:16" s="5" customFormat="1" ht="25.5" customHeight="1">
      <c r="A368" s="38"/>
      <c r="B368" s="37">
        <v>85219</v>
      </c>
      <c r="C368" s="53" t="s">
        <v>96</v>
      </c>
      <c r="D368" s="123">
        <f t="shared" si="161"/>
        <v>12173000</v>
      </c>
      <c r="E368" s="120">
        <v>1339520</v>
      </c>
      <c r="F368" s="120">
        <v>1253590</v>
      </c>
      <c r="G368" s="120">
        <v>977220</v>
      </c>
      <c r="H368" s="120">
        <v>927220</v>
      </c>
      <c r="I368" s="120">
        <v>1023480</v>
      </c>
      <c r="J368" s="120">
        <v>1047220</v>
      </c>
      <c r="K368" s="120">
        <v>921580</v>
      </c>
      <c r="L368" s="120">
        <v>925220</v>
      </c>
      <c r="M368" s="120">
        <v>984970</v>
      </c>
      <c r="N368" s="120">
        <v>922220</v>
      </c>
      <c r="O368" s="120">
        <v>922220</v>
      </c>
      <c r="P368" s="120">
        <v>928540</v>
      </c>
    </row>
    <row r="369" spans="1:16" s="5" customFormat="1" ht="44.25" customHeight="1">
      <c r="A369" s="38"/>
      <c r="B369" s="37">
        <v>85220</v>
      </c>
      <c r="C369" s="51" t="s">
        <v>175</v>
      </c>
      <c r="D369" s="123">
        <f t="shared" si="161"/>
        <v>200000</v>
      </c>
      <c r="E369" s="123">
        <v>16800</v>
      </c>
      <c r="F369" s="123">
        <v>17770</v>
      </c>
      <c r="G369" s="123">
        <v>18620</v>
      </c>
      <c r="H369" s="123">
        <v>22770</v>
      </c>
      <c r="I369" s="123">
        <v>15780</v>
      </c>
      <c r="J369" s="123">
        <v>14770</v>
      </c>
      <c r="K369" s="123">
        <v>14770</v>
      </c>
      <c r="L369" s="123">
        <v>14770</v>
      </c>
      <c r="M369" s="123">
        <v>15720</v>
      </c>
      <c r="N369" s="123">
        <v>14770</v>
      </c>
      <c r="O369" s="123">
        <v>15770</v>
      </c>
      <c r="P369" s="123">
        <v>17690</v>
      </c>
    </row>
    <row r="370" spans="1:16" s="5" customFormat="1" ht="31.5" customHeight="1">
      <c r="A370" s="38"/>
      <c r="B370" s="37">
        <v>85228</v>
      </c>
      <c r="C370" s="51" t="s">
        <v>30</v>
      </c>
      <c r="D370" s="123">
        <f aca="true" t="shared" si="165" ref="D370:D389">SUM(E370:P370)</f>
        <v>10000000</v>
      </c>
      <c r="E370" s="123">
        <v>500000</v>
      </c>
      <c r="F370" s="123">
        <v>620000</v>
      </c>
      <c r="G370" s="123">
        <v>620000</v>
      </c>
      <c r="H370" s="123">
        <v>650000</v>
      </c>
      <c r="I370" s="123">
        <v>950000</v>
      </c>
      <c r="J370" s="123">
        <v>950000</v>
      </c>
      <c r="K370" s="123">
        <v>950000</v>
      </c>
      <c r="L370" s="123">
        <v>950000</v>
      </c>
      <c r="M370" s="123">
        <v>950000</v>
      </c>
      <c r="N370" s="123">
        <v>950000</v>
      </c>
      <c r="O370" s="123">
        <v>950000</v>
      </c>
      <c r="P370" s="123">
        <v>960000</v>
      </c>
    </row>
    <row r="371" spans="1:16" s="5" customFormat="1" ht="27.75" customHeight="1">
      <c r="A371" s="41"/>
      <c r="B371" s="41">
        <v>85233</v>
      </c>
      <c r="C371" s="51" t="s">
        <v>111</v>
      </c>
      <c r="D371" s="123">
        <f t="shared" si="165"/>
        <v>26000</v>
      </c>
      <c r="E371" s="123"/>
      <c r="F371" s="123">
        <v>26000</v>
      </c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</row>
    <row r="372" spans="1:16" s="5" customFormat="1" ht="26.25" customHeight="1">
      <c r="A372" s="41"/>
      <c r="B372" s="41">
        <v>85295</v>
      </c>
      <c r="C372" s="51" t="s">
        <v>2</v>
      </c>
      <c r="D372" s="123">
        <f t="shared" si="165"/>
        <v>2815000</v>
      </c>
      <c r="E372" s="120">
        <v>211760</v>
      </c>
      <c r="F372" s="120">
        <v>315730</v>
      </c>
      <c r="G372" s="120">
        <v>308230</v>
      </c>
      <c r="H372" s="120">
        <v>323140</v>
      </c>
      <c r="I372" s="120">
        <v>296940</v>
      </c>
      <c r="J372" s="120">
        <v>282940</v>
      </c>
      <c r="K372" s="120">
        <v>242940</v>
      </c>
      <c r="L372" s="120">
        <v>93940</v>
      </c>
      <c r="M372" s="120">
        <v>132940</v>
      </c>
      <c r="N372" s="120">
        <v>192940</v>
      </c>
      <c r="O372" s="120">
        <v>206730</v>
      </c>
      <c r="P372" s="120">
        <v>206770</v>
      </c>
    </row>
    <row r="373" spans="1:16" s="5" customFormat="1" ht="21" customHeight="1">
      <c r="A373" s="42">
        <v>854</v>
      </c>
      <c r="B373" s="50"/>
      <c r="C373" s="43" t="s">
        <v>32</v>
      </c>
      <c r="D373" s="94">
        <f t="shared" si="165"/>
        <v>205000</v>
      </c>
      <c r="E373" s="94">
        <f>E374</f>
        <v>1000</v>
      </c>
      <c r="F373" s="94">
        <f>F374</f>
        <v>2000</v>
      </c>
      <c r="G373" s="94">
        <f>G374</f>
        <v>85000</v>
      </c>
      <c r="H373" s="94"/>
      <c r="I373" s="94"/>
      <c r="J373" s="94"/>
      <c r="K373" s="94"/>
      <c r="L373" s="94">
        <f>L374</f>
        <v>85000</v>
      </c>
      <c r="M373" s="94"/>
      <c r="N373" s="94">
        <f>N374</f>
        <v>32000</v>
      </c>
      <c r="O373" s="94"/>
      <c r="P373" s="94"/>
    </row>
    <row r="374" spans="1:16" s="5" customFormat="1" ht="21" customHeight="1">
      <c r="A374" s="44"/>
      <c r="B374" s="37">
        <v>85415</v>
      </c>
      <c r="C374" s="53" t="s">
        <v>53</v>
      </c>
      <c r="D374" s="123">
        <f t="shared" si="165"/>
        <v>205000</v>
      </c>
      <c r="E374" s="120">
        <v>1000</v>
      </c>
      <c r="F374" s="120">
        <v>2000</v>
      </c>
      <c r="G374" s="120">
        <v>85000</v>
      </c>
      <c r="H374" s="120"/>
      <c r="I374" s="120"/>
      <c r="J374" s="120"/>
      <c r="K374" s="120"/>
      <c r="L374" s="120">
        <v>85000</v>
      </c>
      <c r="M374" s="120"/>
      <c r="N374" s="120">
        <v>32000</v>
      </c>
      <c r="O374" s="120"/>
      <c r="P374" s="120"/>
    </row>
    <row r="375" spans="1:16" s="5" customFormat="1" ht="29.25" customHeight="1" thickBot="1">
      <c r="A375" s="41"/>
      <c r="B375" s="41"/>
      <c r="C375" s="45" t="s">
        <v>191</v>
      </c>
      <c r="D375" s="143">
        <f t="shared" si="165"/>
        <v>860000</v>
      </c>
      <c r="E375" s="143">
        <f>E376</f>
        <v>20000</v>
      </c>
      <c r="F375" s="143">
        <f aca="true" t="shared" si="166" ref="F375:P375">F376</f>
        <v>160300</v>
      </c>
      <c r="G375" s="143">
        <f t="shared" si="166"/>
        <v>24000</v>
      </c>
      <c r="H375" s="143">
        <f t="shared" si="166"/>
        <v>25000</v>
      </c>
      <c r="I375" s="143">
        <f t="shared" si="166"/>
        <v>164300</v>
      </c>
      <c r="J375" s="143">
        <f t="shared" si="166"/>
        <v>26000</v>
      </c>
      <c r="K375" s="143">
        <f t="shared" si="166"/>
        <v>26000</v>
      </c>
      <c r="L375" s="143">
        <f t="shared" si="166"/>
        <v>147300</v>
      </c>
      <c r="M375" s="143">
        <f t="shared" si="166"/>
        <v>26000</v>
      </c>
      <c r="N375" s="143">
        <f t="shared" si="166"/>
        <v>26000</v>
      </c>
      <c r="O375" s="143">
        <f t="shared" si="166"/>
        <v>188100</v>
      </c>
      <c r="P375" s="143">
        <f t="shared" si="166"/>
        <v>27000</v>
      </c>
    </row>
    <row r="376" spans="1:16" s="5" customFormat="1" ht="21" customHeight="1" thickTop="1">
      <c r="A376" s="50">
        <v>852</v>
      </c>
      <c r="B376" s="50"/>
      <c r="C376" s="43" t="s">
        <v>122</v>
      </c>
      <c r="D376" s="94">
        <f t="shared" si="165"/>
        <v>860000</v>
      </c>
      <c r="E376" s="94">
        <f>E377+E378</f>
        <v>20000</v>
      </c>
      <c r="F376" s="94">
        <f aca="true" t="shared" si="167" ref="F376:P376">F377+F378</f>
        <v>160300</v>
      </c>
      <c r="G376" s="94">
        <f t="shared" si="167"/>
        <v>24000</v>
      </c>
      <c r="H376" s="94">
        <f t="shared" si="167"/>
        <v>25000</v>
      </c>
      <c r="I376" s="94">
        <f t="shared" si="167"/>
        <v>164300</v>
      </c>
      <c r="J376" s="94">
        <f t="shared" si="167"/>
        <v>26000</v>
      </c>
      <c r="K376" s="94">
        <f t="shared" si="167"/>
        <v>26000</v>
      </c>
      <c r="L376" s="94">
        <f t="shared" si="167"/>
        <v>147300</v>
      </c>
      <c r="M376" s="94">
        <f t="shared" si="167"/>
        <v>26000</v>
      </c>
      <c r="N376" s="94">
        <f t="shared" si="167"/>
        <v>26000</v>
      </c>
      <c r="O376" s="94">
        <f t="shared" si="167"/>
        <v>188100</v>
      </c>
      <c r="P376" s="94">
        <f t="shared" si="167"/>
        <v>27000</v>
      </c>
    </row>
    <row r="377" spans="1:16" s="5" customFormat="1" ht="21" customHeight="1">
      <c r="A377" s="44"/>
      <c r="B377" s="37">
        <v>85201</v>
      </c>
      <c r="C377" s="53" t="s">
        <v>95</v>
      </c>
      <c r="D377" s="120">
        <f t="shared" si="165"/>
        <v>560000</v>
      </c>
      <c r="E377" s="120"/>
      <c r="F377" s="120">
        <v>138300</v>
      </c>
      <c r="G377" s="120"/>
      <c r="H377" s="120"/>
      <c r="I377" s="120">
        <v>138300</v>
      </c>
      <c r="J377" s="120"/>
      <c r="K377" s="120"/>
      <c r="L377" s="120">
        <v>121300</v>
      </c>
      <c r="M377" s="120"/>
      <c r="N377" s="120"/>
      <c r="O377" s="120">
        <v>162100</v>
      </c>
      <c r="P377" s="120"/>
    </row>
    <row r="378" spans="1:16" s="5" customFormat="1" ht="21" customHeight="1">
      <c r="A378" s="38"/>
      <c r="B378" s="41">
        <v>85204</v>
      </c>
      <c r="C378" s="51" t="s">
        <v>50</v>
      </c>
      <c r="D378" s="123">
        <f t="shared" si="165"/>
        <v>300000</v>
      </c>
      <c r="E378" s="167">
        <v>20000</v>
      </c>
      <c r="F378" s="167">
        <v>22000</v>
      </c>
      <c r="G378" s="167">
        <v>24000</v>
      </c>
      <c r="H378" s="167">
        <v>25000</v>
      </c>
      <c r="I378" s="167">
        <v>26000</v>
      </c>
      <c r="J378" s="167">
        <v>26000</v>
      </c>
      <c r="K378" s="167">
        <v>26000</v>
      </c>
      <c r="L378" s="167">
        <v>26000</v>
      </c>
      <c r="M378" s="167">
        <v>26000</v>
      </c>
      <c r="N378" s="167">
        <v>26000</v>
      </c>
      <c r="O378" s="167">
        <v>26000</v>
      </c>
      <c r="P378" s="167">
        <v>27000</v>
      </c>
    </row>
    <row r="379" spans="1:16" s="5" customFormat="1" ht="34.5" customHeight="1" thickBot="1">
      <c r="A379" s="41"/>
      <c r="B379" s="41"/>
      <c r="C379" s="45" t="s">
        <v>59</v>
      </c>
      <c r="D379" s="122">
        <f t="shared" si="165"/>
        <v>75070600</v>
      </c>
      <c r="E379" s="143">
        <f>E380</f>
        <v>4980600</v>
      </c>
      <c r="F379" s="143">
        <f aca="true" t="shared" si="168" ref="F379:P379">F380</f>
        <v>5154800</v>
      </c>
      <c r="G379" s="143">
        <f t="shared" si="168"/>
        <v>4879800</v>
      </c>
      <c r="H379" s="143">
        <f t="shared" si="168"/>
        <v>4885700</v>
      </c>
      <c r="I379" s="143">
        <f t="shared" si="168"/>
        <v>4865700</v>
      </c>
      <c r="J379" s="143">
        <f t="shared" si="168"/>
        <v>4865700</v>
      </c>
      <c r="K379" s="143">
        <f t="shared" si="168"/>
        <v>4882700</v>
      </c>
      <c r="L379" s="143">
        <f t="shared" si="168"/>
        <v>4895700</v>
      </c>
      <c r="M379" s="143">
        <f t="shared" si="168"/>
        <v>8907450</v>
      </c>
      <c r="N379" s="143">
        <f t="shared" si="168"/>
        <v>8917450</v>
      </c>
      <c r="O379" s="143">
        <f t="shared" si="168"/>
        <v>8917450</v>
      </c>
      <c r="P379" s="143">
        <f t="shared" si="168"/>
        <v>8917550</v>
      </c>
    </row>
    <row r="380" spans="1:16" s="5" customFormat="1" ht="21" customHeight="1" thickTop="1">
      <c r="A380" s="50">
        <v>852</v>
      </c>
      <c r="B380" s="50"/>
      <c r="C380" s="43" t="s">
        <v>122</v>
      </c>
      <c r="D380" s="94">
        <f t="shared" si="165"/>
        <v>75070600</v>
      </c>
      <c r="E380" s="94">
        <f>E381+E382+E383+E384+E385</f>
        <v>4980600</v>
      </c>
      <c r="F380" s="94">
        <f aca="true" t="shared" si="169" ref="F380:P380">F381+F382+F383+F384+F385</f>
        <v>5154800</v>
      </c>
      <c r="G380" s="94">
        <f t="shared" si="169"/>
        <v>4879800</v>
      </c>
      <c r="H380" s="94">
        <f t="shared" si="169"/>
        <v>4885700</v>
      </c>
      <c r="I380" s="94">
        <f t="shared" si="169"/>
        <v>4865700</v>
      </c>
      <c r="J380" s="94">
        <f t="shared" si="169"/>
        <v>4865700</v>
      </c>
      <c r="K380" s="94">
        <f t="shared" si="169"/>
        <v>4882700</v>
      </c>
      <c r="L380" s="94">
        <f t="shared" si="169"/>
        <v>4895700</v>
      </c>
      <c r="M380" s="94">
        <f t="shared" si="169"/>
        <v>8907450</v>
      </c>
      <c r="N380" s="94">
        <f t="shared" si="169"/>
        <v>8917450</v>
      </c>
      <c r="O380" s="94">
        <f t="shared" si="169"/>
        <v>8917450</v>
      </c>
      <c r="P380" s="94">
        <f t="shared" si="169"/>
        <v>8917550</v>
      </c>
    </row>
    <row r="381" spans="1:16" s="5" customFormat="1" ht="21" customHeight="1">
      <c r="A381" s="44"/>
      <c r="B381" s="37">
        <v>85203</v>
      </c>
      <c r="C381" s="53" t="s">
        <v>28</v>
      </c>
      <c r="D381" s="120">
        <f t="shared" si="165"/>
        <v>291000</v>
      </c>
      <c r="E381" s="120">
        <v>22600</v>
      </c>
      <c r="F381" s="120">
        <v>22600</v>
      </c>
      <c r="G381" s="120">
        <v>22600</v>
      </c>
      <c r="H381" s="120">
        <v>42600</v>
      </c>
      <c r="I381" s="120">
        <v>22600</v>
      </c>
      <c r="J381" s="120">
        <v>22600</v>
      </c>
      <c r="K381" s="120">
        <v>22600</v>
      </c>
      <c r="L381" s="120">
        <v>22600</v>
      </c>
      <c r="M381" s="120">
        <v>22600</v>
      </c>
      <c r="N381" s="120">
        <v>22600</v>
      </c>
      <c r="O381" s="120">
        <v>22600</v>
      </c>
      <c r="P381" s="120">
        <v>22400</v>
      </c>
    </row>
    <row r="382" spans="1:16" s="5" customFormat="1" ht="47.25" customHeight="1">
      <c r="A382" s="38"/>
      <c r="B382" s="37">
        <v>85212</v>
      </c>
      <c r="C382" s="51" t="s">
        <v>194</v>
      </c>
      <c r="D382" s="120">
        <f t="shared" si="165"/>
        <v>64522000</v>
      </c>
      <c r="E382" s="120">
        <v>4200000</v>
      </c>
      <c r="F382" s="120">
        <v>4275000</v>
      </c>
      <c r="G382" s="120">
        <v>4000000</v>
      </c>
      <c r="H382" s="120">
        <v>4000000</v>
      </c>
      <c r="I382" s="120">
        <v>4000000</v>
      </c>
      <c r="J382" s="120">
        <v>4000000</v>
      </c>
      <c r="K382" s="120">
        <v>4000000</v>
      </c>
      <c r="L382" s="120">
        <v>4000000</v>
      </c>
      <c r="M382" s="120">
        <v>8011750</v>
      </c>
      <c r="N382" s="120">
        <v>8011750</v>
      </c>
      <c r="O382" s="120">
        <v>8011750</v>
      </c>
      <c r="P382" s="120">
        <v>8011750</v>
      </c>
    </row>
    <row r="383" spans="1:16" s="9" customFormat="1" ht="60" customHeight="1">
      <c r="A383" s="182"/>
      <c r="B383" s="92">
        <v>85213</v>
      </c>
      <c r="C383" s="184" t="s">
        <v>195</v>
      </c>
      <c r="D383" s="120">
        <f t="shared" si="165"/>
        <v>814600</v>
      </c>
      <c r="E383" s="144">
        <v>20000</v>
      </c>
      <c r="F383" s="144">
        <v>72200</v>
      </c>
      <c r="G383" s="144">
        <v>72200</v>
      </c>
      <c r="H383" s="144">
        <v>72200</v>
      </c>
      <c r="I383" s="144">
        <v>72200</v>
      </c>
      <c r="J383" s="144">
        <v>72200</v>
      </c>
      <c r="K383" s="144">
        <v>72200</v>
      </c>
      <c r="L383" s="144">
        <v>72200</v>
      </c>
      <c r="M383" s="144">
        <v>72200</v>
      </c>
      <c r="N383" s="144">
        <v>72200</v>
      </c>
      <c r="O383" s="144">
        <v>72200</v>
      </c>
      <c r="P383" s="144">
        <v>72600</v>
      </c>
    </row>
    <row r="384" spans="1:16" s="5" customFormat="1" ht="32.25" customHeight="1">
      <c r="A384" s="181"/>
      <c r="B384" s="62">
        <v>85214</v>
      </c>
      <c r="C384" s="79" t="s">
        <v>183</v>
      </c>
      <c r="D384" s="120">
        <f t="shared" si="165"/>
        <v>8737000</v>
      </c>
      <c r="E384" s="120">
        <v>620000</v>
      </c>
      <c r="F384" s="120">
        <v>720000</v>
      </c>
      <c r="G384" s="120">
        <v>720000</v>
      </c>
      <c r="H384" s="120">
        <v>720000</v>
      </c>
      <c r="I384" s="120">
        <v>720000</v>
      </c>
      <c r="J384" s="120">
        <v>720000</v>
      </c>
      <c r="K384" s="120">
        <v>737000</v>
      </c>
      <c r="L384" s="120">
        <v>750000</v>
      </c>
      <c r="M384" s="120">
        <v>750000</v>
      </c>
      <c r="N384" s="120">
        <v>760000</v>
      </c>
      <c r="O384" s="120">
        <v>760000</v>
      </c>
      <c r="P384" s="120">
        <v>760000</v>
      </c>
    </row>
    <row r="385" spans="1:16" s="5" customFormat="1" ht="33" customHeight="1">
      <c r="A385" s="181"/>
      <c r="B385" s="37">
        <v>85228</v>
      </c>
      <c r="C385" s="79" t="s">
        <v>30</v>
      </c>
      <c r="D385" s="120">
        <f t="shared" si="165"/>
        <v>706000</v>
      </c>
      <c r="E385" s="120">
        <v>118000</v>
      </c>
      <c r="F385" s="120">
        <v>65000</v>
      </c>
      <c r="G385" s="120">
        <v>65000</v>
      </c>
      <c r="H385" s="120">
        <v>50900</v>
      </c>
      <c r="I385" s="120">
        <v>50900</v>
      </c>
      <c r="J385" s="120">
        <v>50900</v>
      </c>
      <c r="K385" s="120">
        <v>50900</v>
      </c>
      <c r="L385" s="120">
        <v>50900</v>
      </c>
      <c r="M385" s="120">
        <v>50900</v>
      </c>
      <c r="N385" s="120">
        <v>50900</v>
      </c>
      <c r="O385" s="120">
        <v>50900</v>
      </c>
      <c r="P385" s="120">
        <v>50800</v>
      </c>
    </row>
    <row r="386" spans="1:16" s="5" customFormat="1" ht="43.5" customHeight="1" thickBot="1">
      <c r="A386" s="172"/>
      <c r="B386" s="37"/>
      <c r="C386" s="175" t="s">
        <v>42</v>
      </c>
      <c r="D386" s="143">
        <f t="shared" si="165"/>
        <v>2028000</v>
      </c>
      <c r="E386" s="143">
        <f>E387</f>
        <v>166990</v>
      </c>
      <c r="F386" s="143">
        <f aca="true" t="shared" si="170" ref="F386:P386">F387</f>
        <v>166910</v>
      </c>
      <c r="G386" s="143">
        <f t="shared" si="170"/>
        <v>166910</v>
      </c>
      <c r="H386" s="143">
        <f t="shared" si="170"/>
        <v>191910</v>
      </c>
      <c r="I386" s="143">
        <f t="shared" si="170"/>
        <v>166910</v>
      </c>
      <c r="J386" s="143">
        <f t="shared" si="170"/>
        <v>166910</v>
      </c>
      <c r="K386" s="143">
        <f t="shared" si="170"/>
        <v>166910</v>
      </c>
      <c r="L386" s="143">
        <f t="shared" si="170"/>
        <v>166910</v>
      </c>
      <c r="M386" s="143">
        <f t="shared" si="170"/>
        <v>166910</v>
      </c>
      <c r="N386" s="143">
        <f t="shared" si="170"/>
        <v>166910</v>
      </c>
      <c r="O386" s="143">
        <f t="shared" si="170"/>
        <v>166910</v>
      </c>
      <c r="P386" s="143">
        <f t="shared" si="170"/>
        <v>166910</v>
      </c>
    </row>
    <row r="387" spans="1:16" s="5" customFormat="1" ht="22.5" customHeight="1" thickTop="1">
      <c r="A387" s="183">
        <v>852</v>
      </c>
      <c r="B387" s="83"/>
      <c r="C387" s="107" t="s">
        <v>122</v>
      </c>
      <c r="D387" s="94">
        <f t="shared" si="165"/>
        <v>2028000</v>
      </c>
      <c r="E387" s="94">
        <f>E388+E389</f>
        <v>166990</v>
      </c>
      <c r="F387" s="94">
        <f aca="true" t="shared" si="171" ref="F387:P387">F388+F389</f>
        <v>166910</v>
      </c>
      <c r="G387" s="94">
        <f t="shared" si="171"/>
        <v>166910</v>
      </c>
      <c r="H387" s="94">
        <f t="shared" si="171"/>
        <v>191910</v>
      </c>
      <c r="I387" s="94">
        <f t="shared" si="171"/>
        <v>166910</v>
      </c>
      <c r="J387" s="94">
        <f t="shared" si="171"/>
        <v>166910</v>
      </c>
      <c r="K387" s="94">
        <f t="shared" si="171"/>
        <v>166910</v>
      </c>
      <c r="L387" s="94">
        <f t="shared" si="171"/>
        <v>166910</v>
      </c>
      <c r="M387" s="94">
        <f t="shared" si="171"/>
        <v>166910</v>
      </c>
      <c r="N387" s="94">
        <f t="shared" si="171"/>
        <v>166910</v>
      </c>
      <c r="O387" s="94">
        <f t="shared" si="171"/>
        <v>166910</v>
      </c>
      <c r="P387" s="94">
        <f t="shared" si="171"/>
        <v>166910</v>
      </c>
    </row>
    <row r="388" spans="1:16" s="5" customFormat="1" ht="22.5" customHeight="1">
      <c r="A388" s="177"/>
      <c r="B388" s="37">
        <v>85203</v>
      </c>
      <c r="C388" s="79" t="s">
        <v>28</v>
      </c>
      <c r="D388" s="123">
        <f t="shared" si="165"/>
        <v>1794000</v>
      </c>
      <c r="E388" s="120">
        <v>147490</v>
      </c>
      <c r="F388" s="120">
        <v>147410</v>
      </c>
      <c r="G388" s="120">
        <v>147410</v>
      </c>
      <c r="H388" s="120">
        <v>172410</v>
      </c>
      <c r="I388" s="120">
        <v>147410</v>
      </c>
      <c r="J388" s="120">
        <v>147410</v>
      </c>
      <c r="K388" s="120">
        <v>147410</v>
      </c>
      <c r="L388" s="120">
        <v>147410</v>
      </c>
      <c r="M388" s="120">
        <v>147410</v>
      </c>
      <c r="N388" s="120">
        <v>147410</v>
      </c>
      <c r="O388" s="120">
        <v>147410</v>
      </c>
      <c r="P388" s="120">
        <v>147410</v>
      </c>
    </row>
    <row r="389" spans="1:16" s="5" customFormat="1" ht="24" customHeight="1">
      <c r="A389" s="181"/>
      <c r="B389" s="37">
        <v>85231</v>
      </c>
      <c r="C389" s="79" t="s">
        <v>102</v>
      </c>
      <c r="D389" s="120">
        <f t="shared" si="165"/>
        <v>234000</v>
      </c>
      <c r="E389" s="120">
        <v>19500</v>
      </c>
      <c r="F389" s="120">
        <v>19500</v>
      </c>
      <c r="G389" s="120">
        <v>19500</v>
      </c>
      <c r="H389" s="120">
        <v>19500</v>
      </c>
      <c r="I389" s="120">
        <v>19500</v>
      </c>
      <c r="J389" s="120">
        <v>19500</v>
      </c>
      <c r="K389" s="120">
        <v>19500</v>
      </c>
      <c r="L389" s="120">
        <v>19500</v>
      </c>
      <c r="M389" s="120">
        <v>19500</v>
      </c>
      <c r="N389" s="120">
        <v>19500</v>
      </c>
      <c r="O389" s="120">
        <v>19500</v>
      </c>
      <c r="P389" s="120">
        <v>19500</v>
      </c>
    </row>
    <row r="390" spans="1:16" s="5" customFormat="1" ht="23.25" customHeight="1">
      <c r="A390" s="177"/>
      <c r="B390" s="38"/>
      <c r="C390" s="173" t="s">
        <v>197</v>
      </c>
      <c r="D390" s="121">
        <f aca="true" t="shared" si="172" ref="D390:D397">SUM(E390:P390)</f>
        <v>287000</v>
      </c>
      <c r="E390" s="121">
        <f>E391</f>
        <v>21000</v>
      </c>
      <c r="F390" s="121">
        <f aca="true" t="shared" si="173" ref="F390:P392">F391</f>
        <v>34370</v>
      </c>
      <c r="G390" s="121">
        <f t="shared" si="173"/>
        <v>28630</v>
      </c>
      <c r="H390" s="121">
        <f t="shared" si="173"/>
        <v>21000</v>
      </c>
      <c r="I390" s="121">
        <f t="shared" si="173"/>
        <v>31000</v>
      </c>
      <c r="J390" s="121">
        <f t="shared" si="173"/>
        <v>21000</v>
      </c>
      <c r="K390" s="121">
        <f t="shared" si="173"/>
        <v>21000</v>
      </c>
      <c r="L390" s="121">
        <f t="shared" si="173"/>
        <v>25000</v>
      </c>
      <c r="M390" s="121">
        <f t="shared" si="173"/>
        <v>21000</v>
      </c>
      <c r="N390" s="121">
        <f t="shared" si="173"/>
        <v>21000</v>
      </c>
      <c r="O390" s="121">
        <f t="shared" si="173"/>
        <v>21000</v>
      </c>
      <c r="P390" s="121">
        <f t="shared" si="173"/>
        <v>21000</v>
      </c>
    </row>
    <row r="391" spans="1:16" s="5" customFormat="1" ht="18.75" customHeight="1" thickBot="1">
      <c r="A391" s="176"/>
      <c r="B391" s="41"/>
      <c r="C391" s="174" t="s">
        <v>6</v>
      </c>
      <c r="D391" s="122">
        <f t="shared" si="172"/>
        <v>287000</v>
      </c>
      <c r="E391" s="122">
        <f>E392</f>
        <v>21000</v>
      </c>
      <c r="F391" s="122">
        <f t="shared" si="173"/>
        <v>34370</v>
      </c>
      <c r="G391" s="122">
        <f t="shared" si="173"/>
        <v>28630</v>
      </c>
      <c r="H391" s="122">
        <f t="shared" si="173"/>
        <v>21000</v>
      </c>
      <c r="I391" s="122">
        <f t="shared" si="173"/>
        <v>31000</v>
      </c>
      <c r="J391" s="122">
        <f t="shared" si="173"/>
        <v>21000</v>
      </c>
      <c r="K391" s="122">
        <f t="shared" si="173"/>
        <v>21000</v>
      </c>
      <c r="L391" s="122">
        <f t="shared" si="173"/>
        <v>25000</v>
      </c>
      <c r="M391" s="122">
        <f t="shared" si="173"/>
        <v>21000</v>
      </c>
      <c r="N391" s="122">
        <f t="shared" si="173"/>
        <v>21000</v>
      </c>
      <c r="O391" s="122">
        <f t="shared" si="173"/>
        <v>21000</v>
      </c>
      <c r="P391" s="122">
        <f t="shared" si="173"/>
        <v>21000</v>
      </c>
    </row>
    <row r="392" spans="1:16" s="5" customFormat="1" ht="21.75" customHeight="1" thickTop="1">
      <c r="A392" s="183">
        <v>852</v>
      </c>
      <c r="B392" s="50"/>
      <c r="C392" s="107" t="s">
        <v>122</v>
      </c>
      <c r="D392" s="94">
        <f t="shared" si="172"/>
        <v>287000</v>
      </c>
      <c r="E392" s="147">
        <f>E393</f>
        <v>21000</v>
      </c>
      <c r="F392" s="147">
        <f t="shared" si="173"/>
        <v>34370</v>
      </c>
      <c r="G392" s="147">
        <f t="shared" si="173"/>
        <v>28630</v>
      </c>
      <c r="H392" s="147">
        <f t="shared" si="173"/>
        <v>21000</v>
      </c>
      <c r="I392" s="147">
        <f t="shared" si="173"/>
        <v>31000</v>
      </c>
      <c r="J392" s="147">
        <f t="shared" si="173"/>
        <v>21000</v>
      </c>
      <c r="K392" s="147">
        <f t="shared" si="173"/>
        <v>21000</v>
      </c>
      <c r="L392" s="147">
        <f t="shared" si="173"/>
        <v>25000</v>
      </c>
      <c r="M392" s="147">
        <f t="shared" si="173"/>
        <v>21000</v>
      </c>
      <c r="N392" s="147">
        <f t="shared" si="173"/>
        <v>21000</v>
      </c>
      <c r="O392" s="147">
        <f t="shared" si="173"/>
        <v>21000</v>
      </c>
      <c r="P392" s="147">
        <f t="shared" si="173"/>
        <v>21000</v>
      </c>
    </row>
    <row r="393" spans="1:16" s="5" customFormat="1" ht="23.25" customHeight="1">
      <c r="A393" s="171"/>
      <c r="B393" s="37">
        <v>85226</v>
      </c>
      <c r="C393" s="79" t="s">
        <v>107</v>
      </c>
      <c r="D393" s="120">
        <f t="shared" si="172"/>
        <v>287000</v>
      </c>
      <c r="E393" s="120">
        <v>21000</v>
      </c>
      <c r="F393" s="120">
        <v>34370</v>
      </c>
      <c r="G393" s="120">
        <v>28630</v>
      </c>
      <c r="H393" s="120">
        <v>21000</v>
      </c>
      <c r="I393" s="120">
        <v>31000</v>
      </c>
      <c r="J393" s="120">
        <v>21000</v>
      </c>
      <c r="K393" s="120">
        <v>21000</v>
      </c>
      <c r="L393" s="120">
        <v>25000</v>
      </c>
      <c r="M393" s="120">
        <v>21000</v>
      </c>
      <c r="N393" s="120">
        <v>21000</v>
      </c>
      <c r="O393" s="120">
        <v>21000</v>
      </c>
      <c r="P393" s="120">
        <v>21000</v>
      </c>
    </row>
    <row r="394" spans="1:16" ht="23.25" customHeight="1">
      <c r="A394" s="181"/>
      <c r="B394" s="44"/>
      <c r="C394" s="178" t="s">
        <v>171</v>
      </c>
      <c r="D394" s="145">
        <f t="shared" si="172"/>
        <v>4954800</v>
      </c>
      <c r="E394" s="145">
        <f>E395</f>
        <v>396900</v>
      </c>
      <c r="F394" s="145">
        <f aca="true" t="shared" si="174" ref="F394:P394">F395</f>
        <v>684100</v>
      </c>
      <c r="G394" s="145">
        <f t="shared" si="174"/>
        <v>446800</v>
      </c>
      <c r="H394" s="145">
        <f t="shared" si="174"/>
        <v>377400</v>
      </c>
      <c r="I394" s="145">
        <f t="shared" si="174"/>
        <v>424600</v>
      </c>
      <c r="J394" s="145">
        <f t="shared" si="174"/>
        <v>358900</v>
      </c>
      <c r="K394" s="145">
        <f t="shared" si="174"/>
        <v>368100</v>
      </c>
      <c r="L394" s="145">
        <f t="shared" si="174"/>
        <v>362300</v>
      </c>
      <c r="M394" s="145">
        <f t="shared" si="174"/>
        <v>428700</v>
      </c>
      <c r="N394" s="145">
        <f t="shared" si="174"/>
        <v>372400</v>
      </c>
      <c r="O394" s="145">
        <f t="shared" si="174"/>
        <v>370100</v>
      </c>
      <c r="P394" s="145">
        <f t="shared" si="174"/>
        <v>364500</v>
      </c>
    </row>
    <row r="395" spans="1:16" ht="21" customHeight="1" thickBot="1">
      <c r="A395" s="41"/>
      <c r="B395" s="41"/>
      <c r="C395" s="45" t="s">
        <v>6</v>
      </c>
      <c r="D395" s="122">
        <f t="shared" si="172"/>
        <v>4954800</v>
      </c>
      <c r="E395" s="122">
        <f>E396</f>
        <v>396900</v>
      </c>
      <c r="F395" s="122">
        <f aca="true" t="shared" si="175" ref="F395:P395">F396</f>
        <v>684100</v>
      </c>
      <c r="G395" s="122">
        <f t="shared" si="175"/>
        <v>446800</v>
      </c>
      <c r="H395" s="122">
        <f t="shared" si="175"/>
        <v>377400</v>
      </c>
      <c r="I395" s="122">
        <f t="shared" si="175"/>
        <v>424600</v>
      </c>
      <c r="J395" s="122">
        <f t="shared" si="175"/>
        <v>358900</v>
      </c>
      <c r="K395" s="122">
        <f t="shared" si="175"/>
        <v>368100</v>
      </c>
      <c r="L395" s="122">
        <f t="shared" si="175"/>
        <v>362300</v>
      </c>
      <c r="M395" s="122">
        <f t="shared" si="175"/>
        <v>428700</v>
      </c>
      <c r="N395" s="122">
        <f t="shared" si="175"/>
        <v>372400</v>
      </c>
      <c r="O395" s="122">
        <f t="shared" si="175"/>
        <v>370100</v>
      </c>
      <c r="P395" s="122">
        <f t="shared" si="175"/>
        <v>364500</v>
      </c>
    </row>
    <row r="396" spans="1:16" ht="31.5" customHeight="1" thickTop="1">
      <c r="A396" s="50">
        <v>853</v>
      </c>
      <c r="B396" s="50"/>
      <c r="C396" s="43" t="s">
        <v>127</v>
      </c>
      <c r="D396" s="94">
        <f t="shared" si="172"/>
        <v>4954800</v>
      </c>
      <c r="E396" s="94">
        <f>E397</f>
        <v>396900</v>
      </c>
      <c r="F396" s="94">
        <f aca="true" t="shared" si="176" ref="F396:P396">F397</f>
        <v>684100</v>
      </c>
      <c r="G396" s="94">
        <f t="shared" si="176"/>
        <v>446800</v>
      </c>
      <c r="H396" s="94">
        <f t="shared" si="176"/>
        <v>377400</v>
      </c>
      <c r="I396" s="94">
        <f t="shared" si="176"/>
        <v>424600</v>
      </c>
      <c r="J396" s="94">
        <f t="shared" si="176"/>
        <v>358900</v>
      </c>
      <c r="K396" s="94">
        <f t="shared" si="176"/>
        <v>368100</v>
      </c>
      <c r="L396" s="94">
        <f t="shared" si="176"/>
        <v>362300</v>
      </c>
      <c r="M396" s="94">
        <f t="shared" si="176"/>
        <v>428700</v>
      </c>
      <c r="N396" s="94">
        <f t="shared" si="176"/>
        <v>372400</v>
      </c>
      <c r="O396" s="94">
        <f t="shared" si="176"/>
        <v>370100</v>
      </c>
      <c r="P396" s="94">
        <f t="shared" si="176"/>
        <v>364500</v>
      </c>
    </row>
    <row r="397" spans="1:16" s="5" customFormat="1" ht="21" customHeight="1">
      <c r="A397" s="38"/>
      <c r="B397" s="41">
        <v>85305</v>
      </c>
      <c r="C397" s="51" t="s">
        <v>29</v>
      </c>
      <c r="D397" s="123">
        <f t="shared" si="172"/>
        <v>4954800</v>
      </c>
      <c r="E397" s="123">
        <v>396900</v>
      </c>
      <c r="F397" s="123">
        <v>684100</v>
      </c>
      <c r="G397" s="123">
        <v>446800</v>
      </c>
      <c r="H397" s="123">
        <v>377400</v>
      </c>
      <c r="I397" s="123">
        <v>424600</v>
      </c>
      <c r="J397" s="123">
        <v>358900</v>
      </c>
      <c r="K397" s="123">
        <v>368100</v>
      </c>
      <c r="L397" s="123">
        <v>362300</v>
      </c>
      <c r="M397" s="123">
        <v>428700</v>
      </c>
      <c r="N397" s="123">
        <v>372400</v>
      </c>
      <c r="O397" s="123">
        <v>370100</v>
      </c>
      <c r="P397" s="123">
        <v>364500</v>
      </c>
    </row>
    <row r="398" spans="1:16" s="5" customFormat="1" ht="24" customHeight="1">
      <c r="A398" s="38"/>
      <c r="B398" s="38"/>
      <c r="C398" s="39" t="s">
        <v>205</v>
      </c>
      <c r="D398" s="121">
        <f aca="true" t="shared" si="177" ref="D398:D407">SUM(E398:P398)</f>
        <v>7000875</v>
      </c>
      <c r="E398" s="121">
        <f>E399+E405</f>
        <v>359220</v>
      </c>
      <c r="F398" s="121">
        <f aca="true" t="shared" si="178" ref="F398:P398">F399+F405</f>
        <v>714780</v>
      </c>
      <c r="G398" s="121">
        <f t="shared" si="178"/>
        <v>677370</v>
      </c>
      <c r="H398" s="121">
        <f t="shared" si="178"/>
        <v>638240</v>
      </c>
      <c r="I398" s="121">
        <f t="shared" si="178"/>
        <v>650380</v>
      </c>
      <c r="J398" s="121">
        <f t="shared" si="178"/>
        <v>563380</v>
      </c>
      <c r="K398" s="121">
        <f t="shared" si="178"/>
        <v>576890</v>
      </c>
      <c r="L398" s="121">
        <f t="shared" si="178"/>
        <v>547360</v>
      </c>
      <c r="M398" s="121">
        <f t="shared" si="178"/>
        <v>631000</v>
      </c>
      <c r="N398" s="121">
        <f t="shared" si="178"/>
        <v>556500</v>
      </c>
      <c r="O398" s="121">
        <f t="shared" si="178"/>
        <v>569140</v>
      </c>
      <c r="P398" s="121">
        <f t="shared" si="178"/>
        <v>516615</v>
      </c>
    </row>
    <row r="399" spans="1:16" s="18" customFormat="1" ht="20.25" customHeight="1" thickBot="1">
      <c r="A399" s="93"/>
      <c r="B399" s="93"/>
      <c r="C399" s="45" t="s">
        <v>6</v>
      </c>
      <c r="D399" s="122">
        <f t="shared" si="177"/>
        <v>3922875</v>
      </c>
      <c r="E399" s="122">
        <f>E400</f>
        <v>300710</v>
      </c>
      <c r="F399" s="122">
        <f aca="true" t="shared" si="179" ref="F399:P399">F400</f>
        <v>428780</v>
      </c>
      <c r="G399" s="122">
        <f t="shared" si="179"/>
        <v>391370</v>
      </c>
      <c r="H399" s="122">
        <f t="shared" si="179"/>
        <v>352240</v>
      </c>
      <c r="I399" s="122">
        <f t="shared" si="179"/>
        <v>364380</v>
      </c>
      <c r="J399" s="122">
        <f t="shared" si="179"/>
        <v>287380</v>
      </c>
      <c r="K399" s="122">
        <f t="shared" si="179"/>
        <v>300890</v>
      </c>
      <c r="L399" s="122">
        <f t="shared" si="179"/>
        <v>271360</v>
      </c>
      <c r="M399" s="122">
        <f t="shared" si="179"/>
        <v>355000</v>
      </c>
      <c r="N399" s="122">
        <f t="shared" si="179"/>
        <v>280500</v>
      </c>
      <c r="O399" s="122">
        <f t="shared" si="179"/>
        <v>293140</v>
      </c>
      <c r="P399" s="122">
        <f t="shared" si="179"/>
        <v>297125</v>
      </c>
    </row>
    <row r="400" spans="1:16" s="5" customFormat="1" ht="35.25" customHeight="1" thickTop="1">
      <c r="A400" s="50">
        <v>853</v>
      </c>
      <c r="B400" s="83"/>
      <c r="C400" s="43" t="s">
        <v>127</v>
      </c>
      <c r="D400" s="94">
        <f t="shared" si="177"/>
        <v>3922875</v>
      </c>
      <c r="E400" s="94">
        <f>E401</f>
        <v>300710</v>
      </c>
      <c r="F400" s="94">
        <f aca="true" t="shared" si="180" ref="F400:P400">F401</f>
        <v>428780</v>
      </c>
      <c r="G400" s="94">
        <f t="shared" si="180"/>
        <v>391370</v>
      </c>
      <c r="H400" s="94">
        <f t="shared" si="180"/>
        <v>352240</v>
      </c>
      <c r="I400" s="94">
        <f t="shared" si="180"/>
        <v>364380</v>
      </c>
      <c r="J400" s="94">
        <f t="shared" si="180"/>
        <v>287380</v>
      </c>
      <c r="K400" s="94">
        <f t="shared" si="180"/>
        <v>300890</v>
      </c>
      <c r="L400" s="94">
        <f t="shared" si="180"/>
        <v>271360</v>
      </c>
      <c r="M400" s="94">
        <f t="shared" si="180"/>
        <v>355000</v>
      </c>
      <c r="N400" s="94">
        <f t="shared" si="180"/>
        <v>280500</v>
      </c>
      <c r="O400" s="94">
        <f t="shared" si="180"/>
        <v>293140</v>
      </c>
      <c r="P400" s="94">
        <f t="shared" si="180"/>
        <v>297125</v>
      </c>
    </row>
    <row r="401" spans="1:16" s="5" customFormat="1" ht="20.25" customHeight="1">
      <c r="A401" s="37"/>
      <c r="B401" s="37">
        <v>85333</v>
      </c>
      <c r="C401" s="53" t="s">
        <v>31</v>
      </c>
      <c r="D401" s="135">
        <f t="shared" si="177"/>
        <v>3922875</v>
      </c>
      <c r="E401" s="120">
        <v>300710</v>
      </c>
      <c r="F401" s="120">
        <v>428780</v>
      </c>
      <c r="G401" s="120">
        <v>391370</v>
      </c>
      <c r="H401" s="120">
        <v>352240</v>
      </c>
      <c r="I401" s="120">
        <v>364380</v>
      </c>
      <c r="J401" s="120">
        <v>287380</v>
      </c>
      <c r="K401" s="120">
        <v>300890</v>
      </c>
      <c r="L401" s="120">
        <v>271360</v>
      </c>
      <c r="M401" s="120">
        <v>355000</v>
      </c>
      <c r="N401" s="120">
        <v>280500</v>
      </c>
      <c r="O401" s="120">
        <v>293140</v>
      </c>
      <c r="P401" s="120">
        <v>297125</v>
      </c>
    </row>
    <row r="402" ht="20.25" customHeight="1"/>
    <row r="403" ht="20.25" customHeight="1"/>
    <row r="404" ht="20.25" customHeight="1"/>
    <row r="405" spans="1:16" s="5" customFormat="1" ht="45" customHeight="1" thickBot="1">
      <c r="A405" s="41"/>
      <c r="B405" s="41"/>
      <c r="C405" s="45" t="s">
        <v>42</v>
      </c>
      <c r="D405" s="122">
        <f t="shared" si="177"/>
        <v>3078000</v>
      </c>
      <c r="E405" s="122">
        <f>E406</f>
        <v>58510</v>
      </c>
      <c r="F405" s="122">
        <f aca="true" t="shared" si="181" ref="F405:P405">F406</f>
        <v>286000</v>
      </c>
      <c r="G405" s="122">
        <f t="shared" si="181"/>
        <v>286000</v>
      </c>
      <c r="H405" s="122">
        <f t="shared" si="181"/>
        <v>286000</v>
      </c>
      <c r="I405" s="122">
        <f t="shared" si="181"/>
        <v>286000</v>
      </c>
      <c r="J405" s="122">
        <f t="shared" si="181"/>
        <v>276000</v>
      </c>
      <c r="K405" s="122">
        <f t="shared" si="181"/>
        <v>276000</v>
      </c>
      <c r="L405" s="122">
        <f t="shared" si="181"/>
        <v>276000</v>
      </c>
      <c r="M405" s="122">
        <f t="shared" si="181"/>
        <v>276000</v>
      </c>
      <c r="N405" s="122">
        <f t="shared" si="181"/>
        <v>276000</v>
      </c>
      <c r="O405" s="122">
        <f t="shared" si="181"/>
        <v>276000</v>
      </c>
      <c r="P405" s="122">
        <f t="shared" si="181"/>
        <v>219490</v>
      </c>
    </row>
    <row r="406" spans="1:16" s="5" customFormat="1" ht="23.25" customHeight="1" thickTop="1">
      <c r="A406" s="50">
        <v>851</v>
      </c>
      <c r="B406" s="50"/>
      <c r="C406" s="43" t="s">
        <v>26</v>
      </c>
      <c r="D406" s="94">
        <f t="shared" si="177"/>
        <v>3078000</v>
      </c>
      <c r="E406" s="94">
        <f>E407</f>
        <v>58510</v>
      </c>
      <c r="F406" s="94">
        <f aca="true" t="shared" si="182" ref="F406:P406">F407</f>
        <v>286000</v>
      </c>
      <c r="G406" s="94">
        <f t="shared" si="182"/>
        <v>286000</v>
      </c>
      <c r="H406" s="94">
        <f t="shared" si="182"/>
        <v>286000</v>
      </c>
      <c r="I406" s="94">
        <f t="shared" si="182"/>
        <v>286000</v>
      </c>
      <c r="J406" s="94">
        <f t="shared" si="182"/>
        <v>276000</v>
      </c>
      <c r="K406" s="94">
        <f t="shared" si="182"/>
        <v>276000</v>
      </c>
      <c r="L406" s="94">
        <f t="shared" si="182"/>
        <v>276000</v>
      </c>
      <c r="M406" s="94">
        <f t="shared" si="182"/>
        <v>276000</v>
      </c>
      <c r="N406" s="94">
        <f t="shared" si="182"/>
        <v>276000</v>
      </c>
      <c r="O406" s="94">
        <f t="shared" si="182"/>
        <v>276000</v>
      </c>
      <c r="P406" s="94">
        <f t="shared" si="182"/>
        <v>219490</v>
      </c>
    </row>
    <row r="407" spans="1:16" s="5" customFormat="1" ht="48.75" customHeight="1">
      <c r="A407" s="44"/>
      <c r="B407" s="62">
        <v>85156</v>
      </c>
      <c r="C407" s="91" t="s">
        <v>128</v>
      </c>
      <c r="D407" s="120">
        <f t="shared" si="177"/>
        <v>3078000</v>
      </c>
      <c r="E407" s="120">
        <v>58510</v>
      </c>
      <c r="F407" s="120">
        <v>286000</v>
      </c>
      <c r="G407" s="120">
        <v>286000</v>
      </c>
      <c r="H407" s="123">
        <v>286000</v>
      </c>
      <c r="I407" s="123">
        <v>286000</v>
      </c>
      <c r="J407" s="123">
        <v>276000</v>
      </c>
      <c r="K407" s="123">
        <v>276000</v>
      </c>
      <c r="L407" s="123">
        <v>276000</v>
      </c>
      <c r="M407" s="123">
        <v>276000</v>
      </c>
      <c r="N407" s="123">
        <v>276000</v>
      </c>
      <c r="O407" s="123">
        <v>276000</v>
      </c>
      <c r="P407" s="123">
        <v>219490</v>
      </c>
    </row>
    <row r="408" spans="1:16" s="5" customFormat="1" ht="37.5" customHeight="1">
      <c r="A408" s="38"/>
      <c r="B408" s="38"/>
      <c r="C408" s="39" t="s">
        <v>206</v>
      </c>
      <c r="D408" s="121">
        <f>SUM(E408:P408)</f>
        <v>451168</v>
      </c>
      <c r="E408" s="121">
        <f>E409</f>
        <v>35000</v>
      </c>
      <c r="F408" s="121">
        <f aca="true" t="shared" si="183" ref="F408:P408">F409</f>
        <v>50000</v>
      </c>
      <c r="G408" s="121">
        <f t="shared" si="183"/>
        <v>40000</v>
      </c>
      <c r="H408" s="121">
        <f t="shared" si="183"/>
        <v>40000</v>
      </c>
      <c r="I408" s="121">
        <f t="shared" si="183"/>
        <v>35000</v>
      </c>
      <c r="J408" s="121">
        <f t="shared" si="183"/>
        <v>37000</v>
      </c>
      <c r="K408" s="121">
        <f t="shared" si="183"/>
        <v>38000</v>
      </c>
      <c r="L408" s="121">
        <f t="shared" si="183"/>
        <v>35000</v>
      </c>
      <c r="M408" s="121">
        <f t="shared" si="183"/>
        <v>35000</v>
      </c>
      <c r="N408" s="121">
        <f t="shared" si="183"/>
        <v>35000</v>
      </c>
      <c r="O408" s="121">
        <f t="shared" si="183"/>
        <v>35000</v>
      </c>
      <c r="P408" s="121">
        <f t="shared" si="183"/>
        <v>36168</v>
      </c>
    </row>
    <row r="409" spans="1:16" s="5" customFormat="1" ht="48" customHeight="1" thickBot="1">
      <c r="A409" s="41"/>
      <c r="B409" s="41"/>
      <c r="C409" s="45" t="s">
        <v>42</v>
      </c>
      <c r="D409" s="122">
        <f>SUM(E409:P409)</f>
        <v>451168</v>
      </c>
      <c r="E409" s="122">
        <f>E410</f>
        <v>35000</v>
      </c>
      <c r="F409" s="122">
        <f aca="true" t="shared" si="184" ref="F409:P409">F410</f>
        <v>50000</v>
      </c>
      <c r="G409" s="122">
        <f t="shared" si="184"/>
        <v>40000</v>
      </c>
      <c r="H409" s="122">
        <f t="shared" si="184"/>
        <v>40000</v>
      </c>
      <c r="I409" s="122">
        <f t="shared" si="184"/>
        <v>35000</v>
      </c>
      <c r="J409" s="122">
        <f t="shared" si="184"/>
        <v>37000</v>
      </c>
      <c r="K409" s="122">
        <f t="shared" si="184"/>
        <v>38000</v>
      </c>
      <c r="L409" s="122">
        <f t="shared" si="184"/>
        <v>35000</v>
      </c>
      <c r="M409" s="122">
        <f t="shared" si="184"/>
        <v>35000</v>
      </c>
      <c r="N409" s="122">
        <f t="shared" si="184"/>
        <v>35000</v>
      </c>
      <c r="O409" s="122">
        <f t="shared" si="184"/>
        <v>35000</v>
      </c>
      <c r="P409" s="122">
        <f t="shared" si="184"/>
        <v>36168</v>
      </c>
    </row>
    <row r="410" spans="1:16" s="5" customFormat="1" ht="24.75" customHeight="1" thickTop="1">
      <c r="A410" s="50">
        <v>710</v>
      </c>
      <c r="B410" s="50"/>
      <c r="C410" s="43" t="s">
        <v>15</v>
      </c>
      <c r="D410" s="94">
        <f>SUM(E410:P410)</f>
        <v>451168</v>
      </c>
      <c r="E410" s="94">
        <f>E411</f>
        <v>35000</v>
      </c>
      <c r="F410" s="94">
        <f aca="true" t="shared" si="185" ref="F410:P410">F411</f>
        <v>50000</v>
      </c>
      <c r="G410" s="94">
        <f t="shared" si="185"/>
        <v>40000</v>
      </c>
      <c r="H410" s="94">
        <f t="shared" si="185"/>
        <v>40000</v>
      </c>
      <c r="I410" s="94">
        <f t="shared" si="185"/>
        <v>35000</v>
      </c>
      <c r="J410" s="94">
        <f t="shared" si="185"/>
        <v>37000</v>
      </c>
      <c r="K410" s="94">
        <f t="shared" si="185"/>
        <v>38000</v>
      </c>
      <c r="L410" s="94">
        <f t="shared" si="185"/>
        <v>35000</v>
      </c>
      <c r="M410" s="94">
        <f t="shared" si="185"/>
        <v>35000</v>
      </c>
      <c r="N410" s="94">
        <f t="shared" si="185"/>
        <v>35000</v>
      </c>
      <c r="O410" s="94">
        <f t="shared" si="185"/>
        <v>35000</v>
      </c>
      <c r="P410" s="94">
        <f t="shared" si="185"/>
        <v>36168</v>
      </c>
    </row>
    <row r="411" spans="1:16" s="5" customFormat="1" ht="23.25" customHeight="1">
      <c r="A411" s="44"/>
      <c r="B411" s="37">
        <v>71015</v>
      </c>
      <c r="C411" s="53" t="s">
        <v>51</v>
      </c>
      <c r="D411" s="120">
        <f>SUM(E411:P411)</f>
        <v>451168</v>
      </c>
      <c r="E411" s="120">
        <v>35000</v>
      </c>
      <c r="F411" s="120">
        <v>50000</v>
      </c>
      <c r="G411" s="120">
        <v>40000</v>
      </c>
      <c r="H411" s="120">
        <v>40000</v>
      </c>
      <c r="I411" s="120">
        <v>35000</v>
      </c>
      <c r="J411" s="120">
        <v>37000</v>
      </c>
      <c r="K411" s="120">
        <v>38000</v>
      </c>
      <c r="L411" s="120">
        <v>35000</v>
      </c>
      <c r="M411" s="120">
        <v>35000</v>
      </c>
      <c r="N411" s="120">
        <v>35000</v>
      </c>
      <c r="O411" s="120">
        <v>35000</v>
      </c>
      <c r="P411" s="120">
        <v>36168</v>
      </c>
    </row>
    <row r="412" spans="1:16" s="5" customFormat="1" ht="33" customHeight="1">
      <c r="A412" s="38"/>
      <c r="B412" s="38"/>
      <c r="C412" s="39" t="s">
        <v>207</v>
      </c>
      <c r="D412" s="121">
        <f aca="true" t="shared" si="186" ref="D412:D422">SUM(E412:P412)</f>
        <v>13326000</v>
      </c>
      <c r="E412" s="121">
        <f aca="true" t="shared" si="187" ref="E412:N412">E413+E416</f>
        <v>965000</v>
      </c>
      <c r="F412" s="121">
        <f t="shared" si="187"/>
        <v>1847000</v>
      </c>
      <c r="G412" s="121">
        <f t="shared" si="187"/>
        <v>1586000</v>
      </c>
      <c r="H412" s="121">
        <f t="shared" si="187"/>
        <v>965000</v>
      </c>
      <c r="I412" s="121">
        <f t="shared" si="187"/>
        <v>1056000</v>
      </c>
      <c r="J412" s="121">
        <f t="shared" si="187"/>
        <v>964000</v>
      </c>
      <c r="K412" s="121">
        <f t="shared" si="187"/>
        <v>965000</v>
      </c>
      <c r="L412" s="121">
        <f t="shared" si="187"/>
        <v>965000</v>
      </c>
      <c r="M412" s="121">
        <f t="shared" si="187"/>
        <v>976000</v>
      </c>
      <c r="N412" s="121">
        <f t="shared" si="187"/>
        <v>964000</v>
      </c>
      <c r="O412" s="121">
        <f>O413+O416</f>
        <v>1102000</v>
      </c>
      <c r="P412" s="121">
        <f>P413+P416</f>
        <v>971000</v>
      </c>
    </row>
    <row r="413" spans="1:16" s="5" customFormat="1" ht="21.75" customHeight="1" thickBot="1">
      <c r="A413" s="41"/>
      <c r="B413" s="41"/>
      <c r="C413" s="45" t="s">
        <v>6</v>
      </c>
      <c r="D413" s="122">
        <f t="shared" si="186"/>
        <v>50000</v>
      </c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>
        <f>O414</f>
        <v>50000</v>
      </c>
      <c r="P413" s="122"/>
    </row>
    <row r="414" spans="1:16" s="5" customFormat="1" ht="34.5" customHeight="1" thickTop="1">
      <c r="A414" s="66">
        <v>754</v>
      </c>
      <c r="B414" s="50"/>
      <c r="C414" s="43" t="s">
        <v>20</v>
      </c>
      <c r="D414" s="94">
        <f t="shared" si="186"/>
        <v>50000</v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>
        <f>O415</f>
        <v>50000</v>
      </c>
      <c r="P414" s="94"/>
    </row>
    <row r="415" spans="1:16" s="5" customFormat="1" ht="33.75" customHeight="1">
      <c r="A415" s="44"/>
      <c r="B415" s="37">
        <v>75411</v>
      </c>
      <c r="C415" s="51" t="s">
        <v>21</v>
      </c>
      <c r="D415" s="123">
        <f t="shared" si="186"/>
        <v>50000</v>
      </c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>
        <v>50000</v>
      </c>
      <c r="P415" s="123"/>
    </row>
    <row r="416" spans="1:16" s="5" customFormat="1" ht="44.25" customHeight="1" thickBot="1">
      <c r="A416" s="41"/>
      <c r="B416" s="41"/>
      <c r="C416" s="45" t="s">
        <v>42</v>
      </c>
      <c r="D416" s="122">
        <f t="shared" si="186"/>
        <v>13276000</v>
      </c>
      <c r="E416" s="122">
        <f>E417</f>
        <v>965000</v>
      </c>
      <c r="F416" s="122">
        <f aca="true" t="shared" si="188" ref="F416:P416">F417</f>
        <v>1847000</v>
      </c>
      <c r="G416" s="122">
        <f t="shared" si="188"/>
        <v>1586000</v>
      </c>
      <c r="H416" s="122">
        <f t="shared" si="188"/>
        <v>965000</v>
      </c>
      <c r="I416" s="122">
        <f t="shared" si="188"/>
        <v>1056000</v>
      </c>
      <c r="J416" s="122">
        <f t="shared" si="188"/>
        <v>964000</v>
      </c>
      <c r="K416" s="122">
        <f t="shared" si="188"/>
        <v>965000</v>
      </c>
      <c r="L416" s="122">
        <f t="shared" si="188"/>
        <v>965000</v>
      </c>
      <c r="M416" s="122">
        <f t="shared" si="188"/>
        <v>976000</v>
      </c>
      <c r="N416" s="122">
        <f t="shared" si="188"/>
        <v>964000</v>
      </c>
      <c r="O416" s="122">
        <f t="shared" si="188"/>
        <v>1052000</v>
      </c>
      <c r="P416" s="122">
        <f t="shared" si="188"/>
        <v>971000</v>
      </c>
    </row>
    <row r="417" spans="1:16" s="5" customFormat="1" ht="33.75" customHeight="1" thickTop="1">
      <c r="A417" s="66">
        <v>754</v>
      </c>
      <c r="B417" s="50"/>
      <c r="C417" s="43" t="s">
        <v>20</v>
      </c>
      <c r="D417" s="94">
        <f t="shared" si="186"/>
        <v>13276000</v>
      </c>
      <c r="E417" s="94">
        <f>E418</f>
        <v>965000</v>
      </c>
      <c r="F417" s="94">
        <f aca="true" t="shared" si="189" ref="F417:P417">F418</f>
        <v>1847000</v>
      </c>
      <c r="G417" s="94">
        <f t="shared" si="189"/>
        <v>1586000</v>
      </c>
      <c r="H417" s="94">
        <f t="shared" si="189"/>
        <v>965000</v>
      </c>
      <c r="I417" s="94">
        <f t="shared" si="189"/>
        <v>1056000</v>
      </c>
      <c r="J417" s="94">
        <f t="shared" si="189"/>
        <v>964000</v>
      </c>
      <c r="K417" s="94">
        <f t="shared" si="189"/>
        <v>965000</v>
      </c>
      <c r="L417" s="94">
        <f t="shared" si="189"/>
        <v>965000</v>
      </c>
      <c r="M417" s="94">
        <f t="shared" si="189"/>
        <v>976000</v>
      </c>
      <c r="N417" s="94">
        <f t="shared" si="189"/>
        <v>964000</v>
      </c>
      <c r="O417" s="94">
        <f t="shared" si="189"/>
        <v>1052000</v>
      </c>
      <c r="P417" s="94">
        <f t="shared" si="189"/>
        <v>971000</v>
      </c>
    </row>
    <row r="418" spans="1:16" s="5" customFormat="1" ht="30.75" customHeight="1">
      <c r="A418" s="44"/>
      <c r="B418" s="37">
        <v>75411</v>
      </c>
      <c r="C418" s="51" t="s">
        <v>21</v>
      </c>
      <c r="D418" s="123">
        <f t="shared" si="186"/>
        <v>13276000</v>
      </c>
      <c r="E418" s="120">
        <v>965000</v>
      </c>
      <c r="F418" s="120">
        <v>1847000</v>
      </c>
      <c r="G418" s="120">
        <v>1586000</v>
      </c>
      <c r="H418" s="120">
        <v>965000</v>
      </c>
      <c r="I418" s="120">
        <v>1056000</v>
      </c>
      <c r="J418" s="120">
        <v>964000</v>
      </c>
      <c r="K418" s="120">
        <v>965000</v>
      </c>
      <c r="L418" s="120">
        <v>965000</v>
      </c>
      <c r="M418" s="120">
        <v>976000</v>
      </c>
      <c r="N418" s="120">
        <v>964000</v>
      </c>
      <c r="O418" s="120">
        <v>1052000</v>
      </c>
      <c r="P418" s="120">
        <v>971000</v>
      </c>
    </row>
    <row r="419" spans="1:16" s="5" customFormat="1" ht="35.25" customHeight="1">
      <c r="A419" s="153"/>
      <c r="B419" s="38"/>
      <c r="C419" s="39" t="s">
        <v>208</v>
      </c>
      <c r="D419" s="121">
        <f t="shared" si="186"/>
        <v>72000</v>
      </c>
      <c r="E419" s="121">
        <f aca="true" t="shared" si="190" ref="E419:H421">E420</f>
        <v>20000</v>
      </c>
      <c r="F419" s="121">
        <f t="shared" si="190"/>
        <v>20000</v>
      </c>
      <c r="G419" s="121">
        <f t="shared" si="190"/>
        <v>20000</v>
      </c>
      <c r="H419" s="121">
        <f t="shared" si="190"/>
        <v>12000</v>
      </c>
      <c r="I419" s="121"/>
      <c r="J419" s="121"/>
      <c r="K419" s="121"/>
      <c r="L419" s="121"/>
      <c r="M419" s="121"/>
      <c r="N419" s="121"/>
      <c r="O419" s="121"/>
      <c r="P419" s="121"/>
    </row>
    <row r="420" spans="1:16" s="5" customFormat="1" ht="48" customHeight="1" thickBot="1">
      <c r="A420" s="156"/>
      <c r="B420" s="41"/>
      <c r="C420" s="45" t="s">
        <v>42</v>
      </c>
      <c r="D420" s="122">
        <f t="shared" si="186"/>
        <v>72000</v>
      </c>
      <c r="E420" s="122">
        <f t="shared" si="190"/>
        <v>20000</v>
      </c>
      <c r="F420" s="122">
        <f t="shared" si="190"/>
        <v>20000</v>
      </c>
      <c r="G420" s="122">
        <f t="shared" si="190"/>
        <v>20000</v>
      </c>
      <c r="H420" s="122">
        <f t="shared" si="190"/>
        <v>12000</v>
      </c>
      <c r="I420" s="122"/>
      <c r="J420" s="122"/>
      <c r="K420" s="122"/>
      <c r="L420" s="122"/>
      <c r="M420" s="122"/>
      <c r="N420" s="122"/>
      <c r="O420" s="122"/>
      <c r="P420" s="122"/>
    </row>
    <row r="421" spans="1:16" s="5" customFormat="1" ht="19.5" customHeight="1" thickTop="1">
      <c r="A421" s="50">
        <v>852</v>
      </c>
      <c r="B421" s="50"/>
      <c r="C421" s="43" t="s">
        <v>122</v>
      </c>
      <c r="D421" s="94">
        <f t="shared" si="186"/>
        <v>72000</v>
      </c>
      <c r="E421" s="94">
        <f t="shared" si="190"/>
        <v>20000</v>
      </c>
      <c r="F421" s="94">
        <f t="shared" si="190"/>
        <v>20000</v>
      </c>
      <c r="G421" s="94">
        <f t="shared" si="190"/>
        <v>20000</v>
      </c>
      <c r="H421" s="94">
        <f t="shared" si="190"/>
        <v>12000</v>
      </c>
      <c r="I421" s="94"/>
      <c r="J421" s="94"/>
      <c r="K421" s="94"/>
      <c r="L421" s="94"/>
      <c r="M421" s="94"/>
      <c r="N421" s="94"/>
      <c r="O421" s="94"/>
      <c r="P421" s="94"/>
    </row>
    <row r="422" spans="1:16" s="5" customFormat="1" ht="19.5" customHeight="1">
      <c r="A422" s="44"/>
      <c r="B422" s="37">
        <v>85203</v>
      </c>
      <c r="C422" s="53" t="s">
        <v>28</v>
      </c>
      <c r="D422" s="123">
        <f t="shared" si="186"/>
        <v>72000</v>
      </c>
      <c r="E422" s="120">
        <v>20000</v>
      </c>
      <c r="F422" s="120">
        <v>20000</v>
      </c>
      <c r="G422" s="120">
        <v>20000</v>
      </c>
      <c r="H422" s="120">
        <v>12000</v>
      </c>
      <c r="I422" s="120"/>
      <c r="J422" s="120"/>
      <c r="K422" s="120"/>
      <c r="L422" s="120"/>
      <c r="M422" s="120"/>
      <c r="N422" s="120"/>
      <c r="O422" s="120"/>
      <c r="P422" s="120"/>
    </row>
    <row r="423" spans="1:16" s="19" customFormat="1" ht="27" customHeight="1">
      <c r="A423" s="187"/>
      <c r="B423" s="185"/>
      <c r="C423" s="178" t="s">
        <v>170</v>
      </c>
      <c r="D423" s="148">
        <f>SUM(E423:P423)</f>
        <v>326147973</v>
      </c>
      <c r="E423" s="148">
        <f aca="true" t="shared" si="191" ref="E423:P423">E424+E457+E454</f>
        <v>26550778</v>
      </c>
      <c r="F423" s="148">
        <f t="shared" si="191"/>
        <v>35896623</v>
      </c>
      <c r="G423" s="148">
        <f t="shared" si="191"/>
        <v>28657937</v>
      </c>
      <c r="H423" s="148">
        <f t="shared" si="191"/>
        <v>26992515</v>
      </c>
      <c r="I423" s="148">
        <f t="shared" si="191"/>
        <v>28875327</v>
      </c>
      <c r="J423" s="148">
        <f t="shared" si="191"/>
        <v>25587159</v>
      </c>
      <c r="K423" s="148">
        <f t="shared" si="191"/>
        <v>22991547</v>
      </c>
      <c r="L423" s="148">
        <f t="shared" si="191"/>
        <v>24382761</v>
      </c>
      <c r="M423" s="148">
        <f t="shared" si="191"/>
        <v>26573813</v>
      </c>
      <c r="N423" s="148">
        <f t="shared" si="191"/>
        <v>27484551</v>
      </c>
      <c r="O423" s="148">
        <f t="shared" si="191"/>
        <v>25979411</v>
      </c>
      <c r="P423" s="148">
        <f t="shared" si="191"/>
        <v>26175551</v>
      </c>
    </row>
    <row r="424" spans="1:16" s="20" customFormat="1" ht="21.75" customHeight="1" thickBot="1">
      <c r="A424" s="180"/>
      <c r="B424" s="186"/>
      <c r="C424" s="179" t="s">
        <v>6</v>
      </c>
      <c r="D424" s="125">
        <f>SUM(E424:P424)</f>
        <v>325090343</v>
      </c>
      <c r="E424" s="125">
        <f aca="true" t="shared" si="192" ref="E424:P424">E425+E442+E452</f>
        <v>26550630</v>
      </c>
      <c r="F424" s="125">
        <f t="shared" si="192"/>
        <v>35823861</v>
      </c>
      <c r="G424" s="125">
        <f t="shared" si="192"/>
        <v>28357790</v>
      </c>
      <c r="H424" s="125">
        <f t="shared" si="192"/>
        <v>26848084</v>
      </c>
      <c r="I424" s="125">
        <f t="shared" si="192"/>
        <v>28536221</v>
      </c>
      <c r="J424" s="125">
        <f t="shared" si="192"/>
        <v>25387008</v>
      </c>
      <c r="K424" s="125">
        <f t="shared" si="192"/>
        <v>22991396</v>
      </c>
      <c r="L424" s="125">
        <f t="shared" si="192"/>
        <v>24382473</v>
      </c>
      <c r="M424" s="125">
        <f t="shared" si="192"/>
        <v>26573700</v>
      </c>
      <c r="N424" s="125">
        <f t="shared" si="192"/>
        <v>27484440</v>
      </c>
      <c r="O424" s="125">
        <f t="shared" si="192"/>
        <v>25979300</v>
      </c>
      <c r="P424" s="125">
        <f t="shared" si="192"/>
        <v>26175440</v>
      </c>
    </row>
    <row r="425" spans="1:16" s="5" customFormat="1" ht="21.75" customHeight="1" thickTop="1">
      <c r="A425" s="94">
        <v>801</v>
      </c>
      <c r="B425" s="42"/>
      <c r="C425" s="43" t="s">
        <v>23</v>
      </c>
      <c r="D425" s="94">
        <f>SUM(E425:P425)</f>
        <v>289003733</v>
      </c>
      <c r="E425" s="94">
        <f aca="true" t="shared" si="193" ref="E425:P425">E426+E427+E428+E430+E431+E432+E433+E434+E435+E436+E437+E438+E439+E440+E441+E429</f>
        <v>23627130</v>
      </c>
      <c r="F425" s="94">
        <f t="shared" si="193"/>
        <v>31870890</v>
      </c>
      <c r="G425" s="94">
        <f t="shared" si="193"/>
        <v>24759370</v>
      </c>
      <c r="H425" s="94">
        <f t="shared" si="193"/>
        <v>23818030</v>
      </c>
      <c r="I425" s="94">
        <f t="shared" si="193"/>
        <v>24983980</v>
      </c>
      <c r="J425" s="94">
        <f t="shared" si="193"/>
        <v>22397740</v>
      </c>
      <c r="K425" s="94">
        <f t="shared" si="193"/>
        <v>20441400</v>
      </c>
      <c r="L425" s="94">
        <f t="shared" si="193"/>
        <v>21788913</v>
      </c>
      <c r="M425" s="94">
        <f t="shared" si="193"/>
        <v>23617960</v>
      </c>
      <c r="N425" s="94">
        <f t="shared" si="193"/>
        <v>24725650</v>
      </c>
      <c r="O425" s="94">
        <f t="shared" si="193"/>
        <v>23279500</v>
      </c>
      <c r="P425" s="94">
        <f t="shared" si="193"/>
        <v>23693170</v>
      </c>
    </row>
    <row r="426" spans="1:16" s="5" customFormat="1" ht="21.75" customHeight="1">
      <c r="A426" s="153"/>
      <c r="B426" s="37">
        <v>80101</v>
      </c>
      <c r="C426" s="53" t="s">
        <v>24</v>
      </c>
      <c r="D426" s="120">
        <f>SUM(E426:P426)</f>
        <v>79843820</v>
      </c>
      <c r="E426" s="120">
        <f>6158260</f>
        <v>6158260</v>
      </c>
      <c r="F426" s="120">
        <v>9448780</v>
      </c>
      <c r="G426" s="120">
        <v>6454930</v>
      </c>
      <c r="H426" s="120">
        <v>6475450</v>
      </c>
      <c r="I426" s="120">
        <v>6496650</v>
      </c>
      <c r="J426" s="120">
        <v>6061840</v>
      </c>
      <c r="K426" s="120">
        <v>5698660</v>
      </c>
      <c r="L426" s="120">
        <f>6096710-200000</f>
        <v>5896710</v>
      </c>
      <c r="M426" s="120">
        <v>6857200</v>
      </c>
      <c r="N426" s="120">
        <f>6567830+200000</f>
        <v>6767830</v>
      </c>
      <c r="O426" s="120">
        <v>6987460</v>
      </c>
      <c r="P426" s="120">
        <v>6540050</v>
      </c>
    </row>
    <row r="427" spans="1:16" s="5" customFormat="1" ht="21.75" customHeight="1">
      <c r="A427" s="153"/>
      <c r="B427" s="41">
        <v>80102</v>
      </c>
      <c r="C427" s="53" t="s">
        <v>77</v>
      </c>
      <c r="D427" s="120">
        <f aca="true" t="shared" si="194" ref="D427:D441">SUM(E427:P427)</f>
        <v>6000000</v>
      </c>
      <c r="E427" s="120">
        <v>450870</v>
      </c>
      <c r="F427" s="120">
        <v>730560</v>
      </c>
      <c r="G427" s="120">
        <v>553830</v>
      </c>
      <c r="H427" s="120">
        <v>434180</v>
      </c>
      <c r="I427" s="120">
        <v>548150</v>
      </c>
      <c r="J427" s="120">
        <v>480820</v>
      </c>
      <c r="K427" s="120">
        <v>458500</v>
      </c>
      <c r="L427" s="120">
        <v>453700</v>
      </c>
      <c r="M427" s="120">
        <v>504330</v>
      </c>
      <c r="N427" s="120">
        <v>469640</v>
      </c>
      <c r="O427" s="120">
        <v>459910</v>
      </c>
      <c r="P427" s="120">
        <v>455510</v>
      </c>
    </row>
    <row r="428" spans="1:16" s="5" customFormat="1" ht="30.75" customHeight="1">
      <c r="A428" s="153"/>
      <c r="B428" s="44">
        <v>80103</v>
      </c>
      <c r="C428" s="77" t="s">
        <v>181</v>
      </c>
      <c r="D428" s="120">
        <f t="shared" si="194"/>
        <v>1594730</v>
      </c>
      <c r="E428" s="120">
        <v>118370</v>
      </c>
      <c r="F428" s="120">
        <v>188100</v>
      </c>
      <c r="G428" s="120">
        <v>138500</v>
      </c>
      <c r="H428" s="120">
        <v>138980</v>
      </c>
      <c r="I428" s="120">
        <v>167290</v>
      </c>
      <c r="J428" s="120">
        <v>117830</v>
      </c>
      <c r="K428" s="120">
        <v>116770</v>
      </c>
      <c r="L428" s="120">
        <v>120360</v>
      </c>
      <c r="M428" s="120">
        <v>133070</v>
      </c>
      <c r="N428" s="120">
        <v>119320</v>
      </c>
      <c r="O428" s="120">
        <v>118760</v>
      </c>
      <c r="P428" s="120">
        <v>117380</v>
      </c>
    </row>
    <row r="429" spans="1:16" s="5" customFormat="1" ht="21.75" customHeight="1">
      <c r="A429" s="153"/>
      <c r="B429" s="44">
        <v>80104</v>
      </c>
      <c r="C429" s="77" t="s">
        <v>184</v>
      </c>
      <c r="D429" s="120">
        <f>SUM(E429:P429)</f>
        <v>42421343</v>
      </c>
      <c r="E429" s="120">
        <v>4000000</v>
      </c>
      <c r="F429" s="120">
        <v>3424700</v>
      </c>
      <c r="G429" s="120">
        <v>3350000</v>
      </c>
      <c r="H429" s="120">
        <f>4000000-200000</f>
        <v>3800000</v>
      </c>
      <c r="I429" s="120">
        <v>3350000</v>
      </c>
      <c r="J429" s="120">
        <v>3350000</v>
      </c>
      <c r="K429" s="120">
        <v>3000000</v>
      </c>
      <c r="L429" s="120">
        <v>3446643</v>
      </c>
      <c r="M429" s="120">
        <v>3000000</v>
      </c>
      <c r="N429" s="120">
        <v>4000000</v>
      </c>
      <c r="O429" s="120">
        <v>3700000</v>
      </c>
      <c r="P429" s="120">
        <v>4000000</v>
      </c>
    </row>
    <row r="430" spans="1:16" s="5" customFormat="1" ht="21.75" customHeight="1">
      <c r="A430" s="153"/>
      <c r="B430" s="44">
        <v>80105</v>
      </c>
      <c r="C430" s="77" t="s">
        <v>88</v>
      </c>
      <c r="D430" s="120">
        <f t="shared" si="194"/>
        <v>1600000</v>
      </c>
      <c r="E430" s="120">
        <v>118500</v>
      </c>
      <c r="F430" s="120">
        <v>177600</v>
      </c>
      <c r="G430" s="120">
        <v>178400</v>
      </c>
      <c r="H430" s="120">
        <v>134200</v>
      </c>
      <c r="I430" s="120">
        <v>176500</v>
      </c>
      <c r="J430" s="120">
        <v>121500</v>
      </c>
      <c r="K430" s="120">
        <v>116500</v>
      </c>
      <c r="L430" s="120">
        <v>114000</v>
      </c>
      <c r="M430" s="120">
        <v>134600</v>
      </c>
      <c r="N430" s="120">
        <v>130000</v>
      </c>
      <c r="O430" s="120">
        <v>126500</v>
      </c>
      <c r="P430" s="120">
        <v>71700</v>
      </c>
    </row>
    <row r="431" spans="1:16" s="5" customFormat="1" ht="21.75" customHeight="1">
      <c r="A431" s="153"/>
      <c r="B431" s="37">
        <v>80110</v>
      </c>
      <c r="C431" s="53" t="s">
        <v>25</v>
      </c>
      <c r="D431" s="120">
        <f t="shared" si="194"/>
        <v>46633500</v>
      </c>
      <c r="E431" s="120">
        <v>3752020</v>
      </c>
      <c r="F431" s="120">
        <v>5425720</v>
      </c>
      <c r="G431" s="120">
        <v>4027570</v>
      </c>
      <c r="H431" s="120">
        <v>3706610</v>
      </c>
      <c r="I431" s="120">
        <f>4612290-700000</f>
        <v>3912290</v>
      </c>
      <c r="J431" s="120">
        <v>3545540</v>
      </c>
      <c r="K431" s="120">
        <v>3269650</v>
      </c>
      <c r="L431" s="120">
        <v>3586710</v>
      </c>
      <c r="M431" s="120">
        <v>3934200</v>
      </c>
      <c r="N431" s="120">
        <f>3549070+500000</f>
        <v>4049070</v>
      </c>
      <c r="O431" s="120">
        <f>3345600+300000</f>
        <v>3645600</v>
      </c>
      <c r="P431" s="120">
        <f>700000+2978520+100000</f>
        <v>3778520</v>
      </c>
    </row>
    <row r="432" spans="1:16" s="5" customFormat="1" ht="21.75" customHeight="1">
      <c r="A432" s="153"/>
      <c r="B432" s="38">
        <v>80111</v>
      </c>
      <c r="C432" s="53" t="s">
        <v>78</v>
      </c>
      <c r="D432" s="120">
        <f t="shared" si="194"/>
        <v>4536000</v>
      </c>
      <c r="E432" s="120">
        <v>327310</v>
      </c>
      <c r="F432" s="120">
        <v>541510</v>
      </c>
      <c r="G432" s="120">
        <v>410620</v>
      </c>
      <c r="H432" s="120">
        <v>339890</v>
      </c>
      <c r="I432" s="120">
        <v>416090</v>
      </c>
      <c r="J432" s="120">
        <v>345470</v>
      </c>
      <c r="K432" s="120">
        <v>330160</v>
      </c>
      <c r="L432" s="120">
        <v>334240</v>
      </c>
      <c r="M432" s="120">
        <v>382950</v>
      </c>
      <c r="N432" s="120">
        <v>361790</v>
      </c>
      <c r="O432" s="120">
        <v>340240</v>
      </c>
      <c r="P432" s="120">
        <v>405730</v>
      </c>
    </row>
    <row r="433" spans="1:16" s="5" customFormat="1" ht="21.75" customHeight="1">
      <c r="A433" s="153"/>
      <c r="B433" s="44">
        <v>80113</v>
      </c>
      <c r="C433" s="53" t="s">
        <v>79</v>
      </c>
      <c r="D433" s="120">
        <f t="shared" si="194"/>
        <v>562000</v>
      </c>
      <c r="E433" s="120">
        <v>65160</v>
      </c>
      <c r="F433" s="120">
        <v>46190</v>
      </c>
      <c r="G433" s="120">
        <v>67340</v>
      </c>
      <c r="H433" s="120">
        <v>59820</v>
      </c>
      <c r="I433" s="120">
        <v>64200</v>
      </c>
      <c r="J433" s="120">
        <v>55110</v>
      </c>
      <c r="K433" s="120"/>
      <c r="L433" s="120">
        <v>640</v>
      </c>
      <c r="M433" s="120">
        <v>53650</v>
      </c>
      <c r="N433" s="120">
        <v>54300</v>
      </c>
      <c r="O433" s="120">
        <v>54660</v>
      </c>
      <c r="P433" s="120">
        <v>40930</v>
      </c>
    </row>
    <row r="434" spans="1:16" s="5" customFormat="1" ht="21.75" customHeight="1">
      <c r="A434" s="153"/>
      <c r="B434" s="44">
        <v>80120</v>
      </c>
      <c r="C434" s="53" t="s">
        <v>80</v>
      </c>
      <c r="D434" s="120">
        <f t="shared" si="194"/>
        <v>43037780</v>
      </c>
      <c r="E434" s="120">
        <v>3434320</v>
      </c>
      <c r="F434" s="120">
        <v>5008390</v>
      </c>
      <c r="G434" s="120">
        <f>4035170-500000</f>
        <v>3535170</v>
      </c>
      <c r="H434" s="120">
        <v>3546800</v>
      </c>
      <c r="I434" s="120">
        <v>4044490</v>
      </c>
      <c r="J434" s="120">
        <v>3412300</v>
      </c>
      <c r="K434" s="120">
        <v>3040700</v>
      </c>
      <c r="L434" s="120">
        <v>3147740</v>
      </c>
      <c r="M434" s="120">
        <v>3487780</v>
      </c>
      <c r="N434" s="120">
        <f>3391400+400000</f>
        <v>3791400</v>
      </c>
      <c r="O434" s="120">
        <v>3200130</v>
      </c>
      <c r="P434" s="120">
        <f>2688560+500000+200000</f>
        <v>3388560</v>
      </c>
    </row>
    <row r="435" spans="1:16" s="5" customFormat="1" ht="21.75" customHeight="1">
      <c r="A435" s="156"/>
      <c r="B435" s="37">
        <v>80121</v>
      </c>
      <c r="C435" s="53" t="s">
        <v>81</v>
      </c>
      <c r="D435" s="120">
        <f t="shared" si="194"/>
        <v>796000</v>
      </c>
      <c r="E435" s="120">
        <v>75000</v>
      </c>
      <c r="F435" s="120">
        <v>100900</v>
      </c>
      <c r="G435" s="120">
        <v>92500</v>
      </c>
      <c r="H435" s="120">
        <v>56100</v>
      </c>
      <c r="I435" s="120">
        <v>60500</v>
      </c>
      <c r="J435" s="120">
        <v>53900</v>
      </c>
      <c r="K435" s="120">
        <v>53900</v>
      </c>
      <c r="L435" s="120">
        <v>75500</v>
      </c>
      <c r="M435" s="120">
        <v>56200</v>
      </c>
      <c r="N435" s="120">
        <v>60300</v>
      </c>
      <c r="O435" s="120">
        <v>55700</v>
      </c>
      <c r="P435" s="120">
        <v>55500</v>
      </c>
    </row>
    <row r="436" spans="1:16" s="5" customFormat="1" ht="21.75" customHeight="1">
      <c r="A436" s="153"/>
      <c r="B436" s="37">
        <v>80123</v>
      </c>
      <c r="C436" s="53" t="s">
        <v>110</v>
      </c>
      <c r="D436" s="120">
        <f t="shared" si="194"/>
        <v>8116200</v>
      </c>
      <c r="E436" s="120">
        <v>714640</v>
      </c>
      <c r="F436" s="120">
        <v>887310</v>
      </c>
      <c r="G436" s="120">
        <v>848110</v>
      </c>
      <c r="H436" s="120">
        <v>655690</v>
      </c>
      <c r="I436" s="120">
        <v>778940</v>
      </c>
      <c r="J436" s="120">
        <v>621170</v>
      </c>
      <c r="K436" s="120">
        <v>618430</v>
      </c>
      <c r="L436" s="120">
        <v>648230</v>
      </c>
      <c r="M436" s="120">
        <v>655910</v>
      </c>
      <c r="N436" s="120">
        <v>613200</v>
      </c>
      <c r="O436" s="120">
        <v>571800</v>
      </c>
      <c r="P436" s="120">
        <v>502770</v>
      </c>
    </row>
    <row r="437" spans="1:16" s="5" customFormat="1" ht="21.75" customHeight="1">
      <c r="A437" s="153"/>
      <c r="B437" s="37">
        <v>80124</v>
      </c>
      <c r="C437" s="53" t="s">
        <v>120</v>
      </c>
      <c r="D437" s="120">
        <f t="shared" si="194"/>
        <v>630000</v>
      </c>
      <c r="E437" s="120">
        <v>46450</v>
      </c>
      <c r="F437" s="120">
        <v>56500</v>
      </c>
      <c r="G437" s="120">
        <v>57140</v>
      </c>
      <c r="H437" s="120">
        <v>47650</v>
      </c>
      <c r="I437" s="120">
        <v>63500</v>
      </c>
      <c r="J437" s="120">
        <v>47400</v>
      </c>
      <c r="K437" s="120">
        <v>47500</v>
      </c>
      <c r="L437" s="120">
        <v>53400</v>
      </c>
      <c r="M437" s="120">
        <v>60300</v>
      </c>
      <c r="N437" s="120">
        <v>47930</v>
      </c>
      <c r="O437" s="120">
        <v>49430</v>
      </c>
      <c r="P437" s="120">
        <v>52800</v>
      </c>
    </row>
    <row r="438" spans="1:16" s="5" customFormat="1" ht="21.75" customHeight="1">
      <c r="A438" s="153"/>
      <c r="B438" s="41">
        <v>80130</v>
      </c>
      <c r="C438" s="51" t="s">
        <v>103</v>
      </c>
      <c r="D438" s="120">
        <f t="shared" si="194"/>
        <v>34034360</v>
      </c>
      <c r="E438" s="123">
        <v>2869840</v>
      </c>
      <c r="F438" s="123">
        <v>3691830</v>
      </c>
      <c r="G438" s="123">
        <v>3047890</v>
      </c>
      <c r="H438" s="123">
        <v>2873700</v>
      </c>
      <c r="I438" s="123">
        <v>3001300</v>
      </c>
      <c r="J438" s="123">
        <v>2681800</v>
      </c>
      <c r="K438" s="123">
        <v>2284200</v>
      </c>
      <c r="L438" s="123">
        <v>2370150</v>
      </c>
      <c r="M438" s="123">
        <v>2766630</v>
      </c>
      <c r="N438" s="123">
        <v>2808690</v>
      </c>
      <c r="O438" s="123">
        <f>2265700+400000</f>
        <v>2665700</v>
      </c>
      <c r="P438" s="123">
        <f>1972630+600000+400000</f>
        <v>2972630</v>
      </c>
    </row>
    <row r="439" spans="1:16" s="5" customFormat="1" ht="21.75" customHeight="1">
      <c r="A439" s="153"/>
      <c r="B439" s="41">
        <v>80132</v>
      </c>
      <c r="C439" s="51" t="s">
        <v>130</v>
      </c>
      <c r="D439" s="120">
        <f t="shared" si="194"/>
        <v>3450000</v>
      </c>
      <c r="E439" s="120">
        <v>270000</v>
      </c>
      <c r="F439" s="120">
        <v>400000</v>
      </c>
      <c r="G439" s="120">
        <v>350000</v>
      </c>
      <c r="H439" s="120">
        <v>300000</v>
      </c>
      <c r="I439" s="120">
        <v>350000</v>
      </c>
      <c r="J439" s="120">
        <v>280000</v>
      </c>
      <c r="K439" s="120">
        <v>250000</v>
      </c>
      <c r="L439" s="120">
        <v>250000</v>
      </c>
      <c r="M439" s="120">
        <v>280000</v>
      </c>
      <c r="N439" s="120">
        <v>300000</v>
      </c>
      <c r="O439" s="120">
        <v>250000</v>
      </c>
      <c r="P439" s="120">
        <v>170000</v>
      </c>
    </row>
    <row r="440" spans="1:16" s="5" customFormat="1" ht="21.75" customHeight="1">
      <c r="A440" s="38"/>
      <c r="B440" s="44">
        <v>80134</v>
      </c>
      <c r="C440" s="53" t="s">
        <v>82</v>
      </c>
      <c r="D440" s="120">
        <f t="shared" si="194"/>
        <v>5048000</v>
      </c>
      <c r="E440" s="120">
        <v>439600</v>
      </c>
      <c r="F440" s="120">
        <v>614800</v>
      </c>
      <c r="G440" s="120">
        <v>442800</v>
      </c>
      <c r="H440" s="120">
        <v>430800</v>
      </c>
      <c r="I440" s="120">
        <v>454800</v>
      </c>
      <c r="J440" s="120">
        <v>427700</v>
      </c>
      <c r="K440" s="120">
        <v>387700</v>
      </c>
      <c r="L440" s="120">
        <v>387700</v>
      </c>
      <c r="M440" s="120">
        <v>395700</v>
      </c>
      <c r="N440" s="120">
        <v>396900</v>
      </c>
      <c r="O440" s="120">
        <v>389600</v>
      </c>
      <c r="P440" s="120">
        <v>279900</v>
      </c>
    </row>
    <row r="441" spans="1:16" s="5" customFormat="1" ht="45.75" customHeight="1">
      <c r="A441" s="38"/>
      <c r="B441" s="62">
        <v>80140</v>
      </c>
      <c r="C441" s="53" t="s">
        <v>83</v>
      </c>
      <c r="D441" s="120">
        <f t="shared" si="194"/>
        <v>10700000</v>
      </c>
      <c r="E441" s="120">
        <v>786790</v>
      </c>
      <c r="F441" s="120">
        <v>1128000</v>
      </c>
      <c r="G441" s="120">
        <v>1204570</v>
      </c>
      <c r="H441" s="120">
        <v>818160</v>
      </c>
      <c r="I441" s="120">
        <v>1099280</v>
      </c>
      <c r="J441" s="120">
        <v>795360</v>
      </c>
      <c r="K441" s="120">
        <v>768730</v>
      </c>
      <c r="L441" s="120">
        <v>903190</v>
      </c>
      <c r="M441" s="120">
        <v>915440</v>
      </c>
      <c r="N441" s="120">
        <v>755280</v>
      </c>
      <c r="O441" s="120">
        <v>664010</v>
      </c>
      <c r="P441" s="120">
        <v>861190</v>
      </c>
    </row>
    <row r="442" spans="1:16" s="5" customFormat="1" ht="18.75" customHeight="1">
      <c r="A442" s="42">
        <v>854</v>
      </c>
      <c r="B442" s="95"/>
      <c r="C442" s="59" t="s">
        <v>32</v>
      </c>
      <c r="D442" s="132">
        <f>SUM(E442:P442)</f>
        <v>35638530</v>
      </c>
      <c r="E442" s="132">
        <f>E443+E444+E445+E446+E447+E448+E449+E450+E451</f>
        <v>2921870</v>
      </c>
      <c r="F442" s="132">
        <f aca="true" t="shared" si="195" ref="F442:P442">F443+F444+F445+F446+F447+F448+F449+F450+F451</f>
        <v>3895300</v>
      </c>
      <c r="G442" s="132">
        <f t="shared" si="195"/>
        <v>3590130</v>
      </c>
      <c r="H442" s="132">
        <f t="shared" si="195"/>
        <v>2903140</v>
      </c>
      <c r="I442" s="132">
        <f t="shared" si="195"/>
        <v>3534050</v>
      </c>
      <c r="J442" s="132">
        <f t="shared" si="195"/>
        <v>2776720</v>
      </c>
      <c r="K442" s="132">
        <f t="shared" si="195"/>
        <v>2527160</v>
      </c>
      <c r="L442" s="132">
        <f t="shared" si="195"/>
        <v>2593560</v>
      </c>
      <c r="M442" s="132">
        <f t="shared" si="195"/>
        <v>2955740</v>
      </c>
      <c r="N442" s="132">
        <f t="shared" si="195"/>
        <v>2758790</v>
      </c>
      <c r="O442" s="132">
        <f t="shared" si="195"/>
        <v>2699800</v>
      </c>
      <c r="P442" s="132">
        <f t="shared" si="195"/>
        <v>2482270</v>
      </c>
    </row>
    <row r="443" spans="1:16" s="5" customFormat="1" ht="18.75" customHeight="1">
      <c r="A443" s="38"/>
      <c r="B443" s="44">
        <v>85401</v>
      </c>
      <c r="C443" s="53" t="s">
        <v>86</v>
      </c>
      <c r="D443" s="120">
        <f>SUM(E443:P443)</f>
        <v>6999230</v>
      </c>
      <c r="E443" s="120">
        <v>505380</v>
      </c>
      <c r="F443" s="120">
        <v>789860</v>
      </c>
      <c r="G443" s="120">
        <v>650350</v>
      </c>
      <c r="H443" s="120">
        <v>549140</v>
      </c>
      <c r="I443" s="120">
        <v>728080</v>
      </c>
      <c r="J443" s="120">
        <v>536860</v>
      </c>
      <c r="K443" s="120">
        <v>507190</v>
      </c>
      <c r="L443" s="120">
        <v>549480</v>
      </c>
      <c r="M443" s="120">
        <v>600360</v>
      </c>
      <c r="N443" s="120">
        <v>549910</v>
      </c>
      <c r="O443" s="120">
        <v>523250</v>
      </c>
      <c r="P443" s="120">
        <v>509370</v>
      </c>
    </row>
    <row r="444" spans="1:16" s="5" customFormat="1" ht="18.75" customHeight="1">
      <c r="A444" s="38"/>
      <c r="B444" s="44">
        <v>85403</v>
      </c>
      <c r="C444" s="53" t="s">
        <v>87</v>
      </c>
      <c r="D444" s="120">
        <f aca="true" t="shared" si="196" ref="D444:D451">SUM(E444:P444)</f>
        <v>7598000</v>
      </c>
      <c r="E444" s="120">
        <v>614210</v>
      </c>
      <c r="F444" s="120">
        <v>823270</v>
      </c>
      <c r="G444" s="120">
        <v>756340</v>
      </c>
      <c r="H444" s="120">
        <v>632150</v>
      </c>
      <c r="I444" s="120">
        <v>667380</v>
      </c>
      <c r="J444" s="120">
        <v>583790</v>
      </c>
      <c r="K444" s="120">
        <v>558050</v>
      </c>
      <c r="L444" s="120">
        <v>557850</v>
      </c>
      <c r="M444" s="120">
        <v>636550</v>
      </c>
      <c r="N444" s="120">
        <v>604480</v>
      </c>
      <c r="O444" s="120">
        <v>591030</v>
      </c>
      <c r="P444" s="120">
        <v>572900</v>
      </c>
    </row>
    <row r="445" spans="1:16" s="5" customFormat="1" ht="33" customHeight="1">
      <c r="A445" s="38"/>
      <c r="B445" s="62">
        <v>85406</v>
      </c>
      <c r="C445" s="79" t="s">
        <v>196</v>
      </c>
      <c r="D445" s="120">
        <f t="shared" si="196"/>
        <v>5510000</v>
      </c>
      <c r="E445" s="120">
        <v>443000</v>
      </c>
      <c r="F445" s="120">
        <v>613000</v>
      </c>
      <c r="G445" s="120">
        <v>597000</v>
      </c>
      <c r="H445" s="120">
        <v>442000</v>
      </c>
      <c r="I445" s="120">
        <v>630000</v>
      </c>
      <c r="J445" s="120">
        <v>407000</v>
      </c>
      <c r="K445" s="120">
        <v>401000</v>
      </c>
      <c r="L445" s="120">
        <v>390100</v>
      </c>
      <c r="M445" s="120">
        <v>433400</v>
      </c>
      <c r="N445" s="120">
        <v>397000</v>
      </c>
      <c r="O445" s="120">
        <v>396000</v>
      </c>
      <c r="P445" s="120">
        <v>360500</v>
      </c>
    </row>
    <row r="446" spans="1:16" s="5" customFormat="1" ht="18.75" customHeight="1">
      <c r="A446" s="38"/>
      <c r="B446" s="38">
        <v>85407</v>
      </c>
      <c r="C446" s="79" t="s">
        <v>89</v>
      </c>
      <c r="D446" s="120">
        <f t="shared" si="196"/>
        <v>2386000</v>
      </c>
      <c r="E446" s="120">
        <v>202800</v>
      </c>
      <c r="F446" s="120">
        <v>253450</v>
      </c>
      <c r="G446" s="120">
        <v>239200</v>
      </c>
      <c r="H446" s="120">
        <v>193800</v>
      </c>
      <c r="I446" s="120">
        <v>210600</v>
      </c>
      <c r="J446" s="120">
        <v>185800</v>
      </c>
      <c r="K446" s="120">
        <v>174600</v>
      </c>
      <c r="L446" s="120">
        <v>183400</v>
      </c>
      <c r="M446" s="120">
        <v>186600</v>
      </c>
      <c r="N446" s="120">
        <v>190100</v>
      </c>
      <c r="O446" s="120">
        <v>185800</v>
      </c>
      <c r="P446" s="120">
        <v>179850</v>
      </c>
    </row>
    <row r="447" spans="1:16" s="5" customFormat="1" ht="18.75" customHeight="1">
      <c r="A447" s="38"/>
      <c r="B447" s="37">
        <v>85410</v>
      </c>
      <c r="C447" s="79" t="s">
        <v>90</v>
      </c>
      <c r="D447" s="120">
        <f t="shared" si="196"/>
        <v>6275400</v>
      </c>
      <c r="E447" s="120">
        <v>574510</v>
      </c>
      <c r="F447" s="120">
        <v>647600</v>
      </c>
      <c r="G447" s="120">
        <v>664980</v>
      </c>
      <c r="H447" s="120">
        <v>521290</v>
      </c>
      <c r="I447" s="120">
        <v>634690</v>
      </c>
      <c r="J447" s="120">
        <v>526530</v>
      </c>
      <c r="K447" s="120">
        <v>421950</v>
      </c>
      <c r="L447" s="120">
        <v>450070</v>
      </c>
      <c r="M447" s="120">
        <v>512040</v>
      </c>
      <c r="N447" s="120">
        <v>479370</v>
      </c>
      <c r="O447" s="120">
        <v>471570</v>
      </c>
      <c r="P447" s="120">
        <v>370800</v>
      </c>
    </row>
    <row r="448" spans="1:16" s="5" customFormat="1" ht="18.75" customHeight="1">
      <c r="A448" s="153"/>
      <c r="B448" s="44">
        <v>85415</v>
      </c>
      <c r="C448" s="79" t="s">
        <v>53</v>
      </c>
      <c r="D448" s="120">
        <f t="shared" si="196"/>
        <v>29730</v>
      </c>
      <c r="E448" s="120">
        <v>22730</v>
      </c>
      <c r="F448" s="120">
        <v>500</v>
      </c>
      <c r="G448" s="120">
        <v>2000</v>
      </c>
      <c r="H448" s="120">
        <v>500</v>
      </c>
      <c r="I448" s="120"/>
      <c r="J448" s="120"/>
      <c r="K448" s="120"/>
      <c r="L448" s="120"/>
      <c r="M448" s="120">
        <v>4000</v>
      </c>
      <c r="N448" s="120"/>
      <c r="O448" s="120"/>
      <c r="P448" s="120"/>
    </row>
    <row r="449" spans="1:16" s="5" customFormat="1" ht="18.75" customHeight="1">
      <c r="A449" s="80"/>
      <c r="B449" s="37">
        <v>85417</v>
      </c>
      <c r="C449" s="79" t="s">
        <v>91</v>
      </c>
      <c r="D449" s="120">
        <f t="shared" si="196"/>
        <v>272000</v>
      </c>
      <c r="E449" s="120">
        <v>25750</v>
      </c>
      <c r="F449" s="120">
        <v>29410</v>
      </c>
      <c r="G449" s="120">
        <v>27550</v>
      </c>
      <c r="H449" s="120">
        <v>23800</v>
      </c>
      <c r="I449" s="120">
        <v>21450</v>
      </c>
      <c r="J449" s="120">
        <v>24650</v>
      </c>
      <c r="K449" s="120">
        <v>20300</v>
      </c>
      <c r="L449" s="120">
        <v>21800</v>
      </c>
      <c r="M449" s="120">
        <v>22900</v>
      </c>
      <c r="N449" s="120">
        <v>22450</v>
      </c>
      <c r="O449" s="120">
        <v>23200</v>
      </c>
      <c r="P449" s="120">
        <v>8740</v>
      </c>
    </row>
    <row r="450" spans="1:16" s="5" customFormat="1" ht="18.75" customHeight="1">
      <c r="A450" s="80"/>
      <c r="B450" s="37">
        <v>85421</v>
      </c>
      <c r="C450" s="79" t="s">
        <v>129</v>
      </c>
      <c r="D450" s="120">
        <f t="shared" si="196"/>
        <v>555000</v>
      </c>
      <c r="E450" s="120">
        <v>40000</v>
      </c>
      <c r="F450" s="120">
        <v>67000</v>
      </c>
      <c r="G450" s="120">
        <v>57000</v>
      </c>
      <c r="H450" s="120">
        <v>40000</v>
      </c>
      <c r="I450" s="120">
        <v>63000</v>
      </c>
      <c r="J450" s="120">
        <v>40000</v>
      </c>
      <c r="K450" s="120">
        <v>39000</v>
      </c>
      <c r="L450" s="120">
        <v>39000</v>
      </c>
      <c r="M450" s="120">
        <v>51000</v>
      </c>
      <c r="N450" s="120">
        <v>40000</v>
      </c>
      <c r="O450" s="120">
        <v>40000</v>
      </c>
      <c r="P450" s="120">
        <v>39000</v>
      </c>
    </row>
    <row r="451" spans="1:16" s="5" customFormat="1" ht="18.75" customHeight="1">
      <c r="A451" s="48"/>
      <c r="B451" s="37">
        <v>85495</v>
      </c>
      <c r="C451" s="79" t="s">
        <v>2</v>
      </c>
      <c r="D451" s="120">
        <f t="shared" si="196"/>
        <v>6013170</v>
      </c>
      <c r="E451" s="120">
        <v>493490</v>
      </c>
      <c r="F451" s="120">
        <v>671210</v>
      </c>
      <c r="G451" s="120">
        <v>595710</v>
      </c>
      <c r="H451" s="120">
        <v>500460</v>
      </c>
      <c r="I451" s="120">
        <v>578850</v>
      </c>
      <c r="J451" s="120">
        <v>472090</v>
      </c>
      <c r="K451" s="120">
        <v>405070</v>
      </c>
      <c r="L451" s="120">
        <v>401860</v>
      </c>
      <c r="M451" s="120">
        <v>508890</v>
      </c>
      <c r="N451" s="120">
        <v>475480</v>
      </c>
      <c r="O451" s="120">
        <v>468950</v>
      </c>
      <c r="P451" s="120">
        <v>441110</v>
      </c>
    </row>
    <row r="452" spans="1:16" s="12" customFormat="1" ht="19.5" customHeight="1">
      <c r="A452" s="50">
        <v>926</v>
      </c>
      <c r="B452" s="81"/>
      <c r="C452" s="43" t="s">
        <v>39</v>
      </c>
      <c r="D452" s="94">
        <f aca="true" t="shared" si="197" ref="D452:D459">SUM(E452:P452)</f>
        <v>448080</v>
      </c>
      <c r="E452" s="94">
        <f>E453</f>
        <v>1630</v>
      </c>
      <c r="F452" s="94">
        <f aca="true" t="shared" si="198" ref="F452:K452">F453</f>
        <v>57671</v>
      </c>
      <c r="G452" s="94">
        <f t="shared" si="198"/>
        <v>8290</v>
      </c>
      <c r="H452" s="94">
        <f t="shared" si="198"/>
        <v>126914</v>
      </c>
      <c r="I452" s="94">
        <f t="shared" si="198"/>
        <v>18191</v>
      </c>
      <c r="J452" s="94">
        <f t="shared" si="198"/>
        <v>212548</v>
      </c>
      <c r="K452" s="94">
        <f t="shared" si="198"/>
        <v>22836</v>
      </c>
      <c r="L452" s="94"/>
      <c r="M452" s="94"/>
      <c r="N452" s="94"/>
      <c r="O452" s="94"/>
      <c r="P452" s="94"/>
    </row>
    <row r="453" spans="1:16" s="12" customFormat="1" ht="19.5" customHeight="1">
      <c r="A453" s="38"/>
      <c r="B453" s="37">
        <v>92605</v>
      </c>
      <c r="C453" s="53" t="s">
        <v>56</v>
      </c>
      <c r="D453" s="123">
        <f t="shared" si="197"/>
        <v>448080</v>
      </c>
      <c r="E453" s="120">
        <v>1630</v>
      </c>
      <c r="F453" s="120">
        <v>57671</v>
      </c>
      <c r="G453" s="120">
        <v>8290</v>
      </c>
      <c r="H453" s="120">
        <v>126914</v>
      </c>
      <c r="I453" s="120">
        <v>18191</v>
      </c>
      <c r="J453" s="120">
        <v>212548</v>
      </c>
      <c r="K453" s="120">
        <v>22836</v>
      </c>
      <c r="L453" s="120"/>
      <c r="M453" s="120"/>
      <c r="N453" s="120"/>
      <c r="O453" s="120"/>
      <c r="P453" s="120"/>
    </row>
    <row r="454" spans="1:16" s="12" customFormat="1" ht="33" customHeight="1" thickBot="1">
      <c r="A454" s="156"/>
      <c r="B454" s="41"/>
      <c r="C454" s="45" t="s">
        <v>191</v>
      </c>
      <c r="D454" s="122">
        <f t="shared" si="197"/>
        <v>1055850</v>
      </c>
      <c r="E454" s="122"/>
      <c r="F454" s="122">
        <f aca="true" t="shared" si="199" ref="F454:J455">F455</f>
        <v>72615</v>
      </c>
      <c r="G454" s="122">
        <f t="shared" si="199"/>
        <v>300000</v>
      </c>
      <c r="H454" s="122">
        <f t="shared" si="199"/>
        <v>144280</v>
      </c>
      <c r="I454" s="122">
        <f t="shared" si="199"/>
        <v>338955</v>
      </c>
      <c r="J454" s="122">
        <f t="shared" si="199"/>
        <v>200000</v>
      </c>
      <c r="K454" s="122"/>
      <c r="L454" s="122"/>
      <c r="M454" s="122"/>
      <c r="N454" s="122"/>
      <c r="O454" s="122"/>
      <c r="P454" s="122"/>
    </row>
    <row r="455" spans="1:16" s="12" customFormat="1" ht="19.5" customHeight="1" thickTop="1">
      <c r="A455" s="42">
        <v>854</v>
      </c>
      <c r="B455" s="81"/>
      <c r="C455" s="43" t="s">
        <v>32</v>
      </c>
      <c r="D455" s="94">
        <f t="shared" si="197"/>
        <v>1055850</v>
      </c>
      <c r="E455" s="94"/>
      <c r="F455" s="94">
        <f t="shared" si="199"/>
        <v>72615</v>
      </c>
      <c r="G455" s="94">
        <f t="shared" si="199"/>
        <v>300000</v>
      </c>
      <c r="H455" s="94">
        <f t="shared" si="199"/>
        <v>144280</v>
      </c>
      <c r="I455" s="94">
        <f t="shared" si="199"/>
        <v>338955</v>
      </c>
      <c r="J455" s="94">
        <f t="shared" si="199"/>
        <v>200000</v>
      </c>
      <c r="K455" s="94"/>
      <c r="L455" s="94"/>
      <c r="M455" s="94"/>
      <c r="N455" s="94"/>
      <c r="O455" s="94"/>
      <c r="P455" s="94"/>
    </row>
    <row r="456" spans="1:16" s="12" customFormat="1" ht="19.5" customHeight="1">
      <c r="A456" s="164"/>
      <c r="B456" s="37">
        <v>85415</v>
      </c>
      <c r="C456" s="53" t="s">
        <v>53</v>
      </c>
      <c r="D456" s="120">
        <f t="shared" si="197"/>
        <v>1055850</v>
      </c>
      <c r="E456" s="120"/>
      <c r="F456" s="120">
        <v>72615</v>
      </c>
      <c r="G456" s="120">
        <v>300000</v>
      </c>
      <c r="H456" s="120">
        <v>144280</v>
      </c>
      <c r="I456" s="120">
        <v>338955</v>
      </c>
      <c r="J456" s="120">
        <v>200000</v>
      </c>
      <c r="K456" s="120"/>
      <c r="L456" s="120"/>
      <c r="M456" s="120"/>
      <c r="N456" s="120"/>
      <c r="O456" s="120"/>
      <c r="P456" s="120"/>
    </row>
    <row r="457" spans="1:16" s="18" customFormat="1" ht="44.25" customHeight="1" thickBot="1">
      <c r="A457" s="96"/>
      <c r="B457" s="93"/>
      <c r="C457" s="97" t="s">
        <v>42</v>
      </c>
      <c r="D457" s="143">
        <f t="shared" si="197"/>
        <v>1780</v>
      </c>
      <c r="E457" s="143">
        <f>E458</f>
        <v>148</v>
      </c>
      <c r="F457" s="143">
        <f aca="true" t="shared" si="200" ref="F457:P457">F458</f>
        <v>147</v>
      </c>
      <c r="G457" s="143">
        <f t="shared" si="200"/>
        <v>147</v>
      </c>
      <c r="H457" s="143">
        <f t="shared" si="200"/>
        <v>151</v>
      </c>
      <c r="I457" s="143">
        <f t="shared" si="200"/>
        <v>151</v>
      </c>
      <c r="J457" s="143">
        <f t="shared" si="200"/>
        <v>151</v>
      </c>
      <c r="K457" s="143">
        <f t="shared" si="200"/>
        <v>151</v>
      </c>
      <c r="L457" s="143">
        <f t="shared" si="200"/>
        <v>288</v>
      </c>
      <c r="M457" s="143">
        <f t="shared" si="200"/>
        <v>113</v>
      </c>
      <c r="N457" s="143">
        <f t="shared" si="200"/>
        <v>111</v>
      </c>
      <c r="O457" s="143">
        <f t="shared" si="200"/>
        <v>111</v>
      </c>
      <c r="P457" s="143">
        <f t="shared" si="200"/>
        <v>111</v>
      </c>
    </row>
    <row r="458" spans="1:16" s="5" customFormat="1" ht="20.25" customHeight="1" thickTop="1">
      <c r="A458" s="76">
        <v>851</v>
      </c>
      <c r="B458" s="50"/>
      <c r="C458" s="107" t="s">
        <v>26</v>
      </c>
      <c r="D458" s="94">
        <f t="shared" si="197"/>
        <v>1780</v>
      </c>
      <c r="E458" s="94">
        <f>E459</f>
        <v>148</v>
      </c>
      <c r="F458" s="94">
        <f aca="true" t="shared" si="201" ref="F458:P458">F459</f>
        <v>147</v>
      </c>
      <c r="G458" s="94">
        <f t="shared" si="201"/>
        <v>147</v>
      </c>
      <c r="H458" s="94">
        <f t="shared" si="201"/>
        <v>151</v>
      </c>
      <c r="I458" s="94">
        <f t="shared" si="201"/>
        <v>151</v>
      </c>
      <c r="J458" s="94">
        <f t="shared" si="201"/>
        <v>151</v>
      </c>
      <c r="K458" s="94">
        <f t="shared" si="201"/>
        <v>151</v>
      </c>
      <c r="L458" s="94">
        <f t="shared" si="201"/>
        <v>288</v>
      </c>
      <c r="M458" s="94">
        <f t="shared" si="201"/>
        <v>113</v>
      </c>
      <c r="N458" s="94">
        <f t="shared" si="201"/>
        <v>111</v>
      </c>
      <c r="O458" s="94">
        <f t="shared" si="201"/>
        <v>111</v>
      </c>
      <c r="P458" s="94">
        <f t="shared" si="201"/>
        <v>111</v>
      </c>
    </row>
    <row r="459" spans="1:16" s="5" customFormat="1" ht="48" customHeight="1">
      <c r="A459" s="98"/>
      <c r="B459" s="37">
        <v>85156</v>
      </c>
      <c r="C459" s="79" t="s">
        <v>128</v>
      </c>
      <c r="D459" s="120">
        <f t="shared" si="197"/>
        <v>1780</v>
      </c>
      <c r="E459" s="120">
        <v>148</v>
      </c>
      <c r="F459" s="120">
        <v>147</v>
      </c>
      <c r="G459" s="120">
        <v>147</v>
      </c>
      <c r="H459" s="120">
        <v>151</v>
      </c>
      <c r="I459" s="120">
        <v>151</v>
      </c>
      <c r="J459" s="120">
        <v>151</v>
      </c>
      <c r="K459" s="120">
        <v>151</v>
      </c>
      <c r="L459" s="120">
        <v>288</v>
      </c>
      <c r="M459" s="120">
        <v>113</v>
      </c>
      <c r="N459" s="120">
        <v>111</v>
      </c>
      <c r="O459" s="120">
        <v>111</v>
      </c>
      <c r="P459" s="120">
        <v>111</v>
      </c>
    </row>
    <row r="460" spans="3:16" ht="30" customHeight="1">
      <c r="C460" s="10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9.5" customHeight="1">
      <c r="A461" s="1"/>
      <c r="B461" s="195" t="s">
        <v>212</v>
      </c>
      <c r="C461" s="108"/>
      <c r="D461" s="16"/>
      <c r="E461" s="16"/>
      <c r="F461" s="25"/>
      <c r="G461" s="22"/>
      <c r="H461" s="16"/>
      <c r="I461" s="25"/>
      <c r="J461" s="25"/>
      <c r="K461" s="25"/>
      <c r="L461" s="25"/>
      <c r="M461" s="25"/>
      <c r="N461" s="25"/>
      <c r="O461" s="25"/>
      <c r="P461" s="25"/>
    </row>
    <row r="462" spans="1:16" ht="19.5" customHeight="1">
      <c r="A462" s="1"/>
      <c r="B462" s="195" t="s">
        <v>213</v>
      </c>
      <c r="C462" s="109"/>
      <c r="D462" s="21"/>
      <c r="E462" s="21"/>
      <c r="F462" s="25"/>
      <c r="G462" s="23"/>
      <c r="H462" s="21"/>
      <c r="I462" s="25"/>
      <c r="J462" s="25"/>
      <c r="K462" s="25"/>
      <c r="L462" s="25"/>
      <c r="M462" s="25"/>
      <c r="N462" s="25"/>
      <c r="O462" s="25"/>
      <c r="P462" s="25"/>
    </row>
    <row r="463" spans="1:16" ht="18" customHeight="1">
      <c r="A463" s="1"/>
      <c r="B463" s="195" t="s">
        <v>214</v>
      </c>
      <c r="C463" s="108"/>
      <c r="D463" s="5"/>
      <c r="E463" s="5"/>
      <c r="F463" s="25"/>
      <c r="G463" s="24"/>
      <c r="H463" s="5"/>
      <c r="I463" s="25"/>
      <c r="J463" s="25"/>
      <c r="K463" s="25"/>
      <c r="L463" s="25"/>
      <c r="M463" s="25"/>
      <c r="N463" s="25"/>
      <c r="O463" s="25"/>
      <c r="P463" s="25"/>
    </row>
    <row r="464" spans="3:16" ht="19.5" customHeight="1">
      <c r="C464" s="105"/>
      <c r="D464" s="5"/>
      <c r="E464" s="5"/>
      <c r="F464" s="5"/>
      <c r="G464" s="24"/>
      <c r="H464" s="5"/>
      <c r="I464" s="5"/>
      <c r="J464" s="5"/>
      <c r="K464" s="5"/>
      <c r="L464" s="5"/>
      <c r="M464" s="5"/>
      <c r="N464" s="5"/>
      <c r="O464" s="5"/>
      <c r="P464" s="5"/>
    </row>
    <row r="465" spans="3:16" ht="30" customHeight="1">
      <c r="C465" s="10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3:16" ht="30" customHeight="1">
      <c r="C466" s="10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3:16" ht="30" customHeight="1">
      <c r="C467" s="10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3:16" ht="30" customHeight="1">
      <c r="C468" s="10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3:16" ht="33" customHeight="1">
      <c r="C469" s="10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3:16" ht="29.25" customHeight="1">
      <c r="C470" s="10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3:16" ht="23.25" customHeight="1">
      <c r="C471" s="10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3:16" ht="33.75" customHeight="1">
      <c r="C472" s="10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3:16" ht="33" customHeight="1">
      <c r="C473" s="10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3:16" ht="30" customHeight="1">
      <c r="C474" s="10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3:16" ht="30" customHeight="1">
      <c r="C475" s="10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3:16" ht="31.5" customHeight="1">
      <c r="C476" s="10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3:16" ht="33.75" customHeight="1">
      <c r="C477" s="10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3:16" ht="30" customHeight="1">
      <c r="C478" s="10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3:16" ht="30" customHeight="1">
      <c r="C479" s="10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3:16" ht="33.75" customHeight="1">
      <c r="C480" s="105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3:16" ht="30" customHeight="1">
      <c r="C481" s="105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3:16" ht="39.75" customHeight="1">
      <c r="C482" s="105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3:16" ht="47.25" customHeight="1">
      <c r="C483" s="105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3:16" ht="35.25" customHeight="1">
      <c r="C484" s="105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3:16" ht="35.25" customHeight="1">
      <c r="C485" s="105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3:16" ht="30" customHeight="1">
      <c r="C486" s="105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3:16" ht="30" customHeight="1">
      <c r="C487" s="105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3:16" ht="30" customHeight="1">
      <c r="C488" s="105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3:16" ht="30" customHeight="1">
      <c r="C489" s="105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3:16" ht="30" customHeight="1">
      <c r="C490" s="105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3:16" ht="30" customHeight="1">
      <c r="C491" s="105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3:16" ht="30" customHeight="1">
      <c r="C492" s="105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3:16" ht="30" customHeight="1">
      <c r="C493" s="105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3:16" ht="30" customHeight="1">
      <c r="C494" s="105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3:16" ht="30" customHeight="1">
      <c r="C495" s="105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3:16" ht="30" customHeight="1">
      <c r="C496" s="105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3:16" ht="30" customHeight="1">
      <c r="C497" s="105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3:16" ht="30" customHeight="1">
      <c r="C498" s="105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3:16" ht="30" customHeight="1">
      <c r="C499" s="105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3:16" ht="30" customHeight="1">
      <c r="C500" s="105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3:16" ht="30" customHeight="1">
      <c r="C501" s="105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3:16" ht="48.75" customHeight="1">
      <c r="C502" s="105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3:16" ht="48.75" customHeight="1">
      <c r="C503" s="105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3:16" ht="48.75" customHeight="1">
      <c r="C504" s="105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3:16" ht="30" customHeight="1">
      <c r="C505" s="105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3:16" ht="30" customHeight="1">
      <c r="C506" s="105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3:16" ht="30" customHeight="1">
      <c r="C507" s="105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3:16" ht="30" customHeight="1">
      <c r="C508" s="105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3:16" ht="30" customHeight="1">
      <c r="C509" s="105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3:16" ht="30" customHeight="1">
      <c r="C510" s="105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ht="30" customHeight="1">
      <c r="C511" s="105"/>
    </row>
    <row r="512" ht="30" customHeight="1">
      <c r="C512" s="105"/>
    </row>
    <row r="513" ht="30" customHeight="1">
      <c r="C513" s="105"/>
    </row>
    <row r="514" ht="30" customHeight="1">
      <c r="C514" s="105"/>
    </row>
    <row r="515" ht="30" customHeight="1">
      <c r="C515" s="105"/>
    </row>
    <row r="516" ht="30" customHeight="1">
      <c r="C516" s="105"/>
    </row>
    <row r="517" ht="30" customHeight="1">
      <c r="C517" s="105"/>
    </row>
    <row r="518" ht="30" customHeight="1">
      <c r="C518" s="105"/>
    </row>
    <row r="519" ht="30" customHeight="1">
      <c r="C519" s="105"/>
    </row>
    <row r="520" ht="30" customHeight="1">
      <c r="C520" s="105"/>
    </row>
    <row r="521" ht="106.5" customHeight="1">
      <c r="C521" s="105"/>
    </row>
    <row r="522" ht="77.25" customHeight="1">
      <c r="C522" s="105"/>
    </row>
    <row r="523" ht="30" customHeight="1">
      <c r="C523" s="105"/>
    </row>
    <row r="524" ht="28.5" customHeight="1">
      <c r="C524" s="105"/>
    </row>
    <row r="525" ht="30" customHeight="1">
      <c r="C525" s="105"/>
    </row>
    <row r="526" ht="21.75" customHeight="1">
      <c r="C526" s="105"/>
    </row>
    <row r="527" ht="30" customHeight="1">
      <c r="C527" s="105"/>
    </row>
    <row r="528" ht="30" customHeight="1">
      <c r="C528" s="105"/>
    </row>
    <row r="529" ht="27.75" customHeight="1">
      <c r="C529" s="105"/>
    </row>
    <row r="530" ht="33" customHeight="1">
      <c r="C530" s="105"/>
    </row>
    <row r="531" ht="32.25" customHeight="1">
      <c r="C531" s="105"/>
    </row>
    <row r="532" ht="21" customHeight="1">
      <c r="C532" s="105"/>
    </row>
    <row r="533" ht="30" customHeight="1">
      <c r="C533" s="105"/>
    </row>
    <row r="534" ht="24" customHeight="1">
      <c r="C534" s="105"/>
    </row>
    <row r="535" ht="24.75" customHeight="1">
      <c r="C535" s="105"/>
    </row>
    <row r="536" ht="24.75" customHeight="1">
      <c r="C536" s="105"/>
    </row>
    <row r="537" ht="26.25" customHeight="1">
      <c r="C537" s="105"/>
    </row>
    <row r="538" ht="24" customHeight="1">
      <c r="C538" s="105"/>
    </row>
    <row r="539" ht="24" customHeight="1">
      <c r="C539" s="105"/>
    </row>
    <row r="540" ht="24.75" customHeight="1">
      <c r="C540" s="105"/>
    </row>
    <row r="541" ht="33.75" customHeight="1">
      <c r="C541" s="105"/>
    </row>
    <row r="542" ht="33.75" customHeight="1">
      <c r="C542" s="105"/>
    </row>
    <row r="543" ht="39.75" customHeight="1">
      <c r="C543" s="105"/>
    </row>
    <row r="544" spans="1:16" s="3" customFormat="1" ht="21.75" customHeight="1">
      <c r="A544" s="1"/>
      <c r="B544" s="1"/>
      <c r="C544" s="10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</row>
    <row r="545" ht="24.75" customHeight="1">
      <c r="C545" s="105"/>
    </row>
    <row r="546" ht="49.5" customHeight="1">
      <c r="C546" s="105"/>
    </row>
    <row r="547" ht="30.75" customHeight="1">
      <c r="C547" s="105"/>
    </row>
    <row r="548" ht="27.75" customHeight="1">
      <c r="C548" s="105"/>
    </row>
    <row r="549" ht="15">
      <c r="C549" s="105"/>
    </row>
    <row r="550" ht="15">
      <c r="C550" s="105"/>
    </row>
    <row r="551" ht="15">
      <c r="C551" s="105"/>
    </row>
    <row r="552" ht="15">
      <c r="C552" s="105"/>
    </row>
    <row r="553" ht="15">
      <c r="C553" s="105"/>
    </row>
    <row r="554" ht="15">
      <c r="C554" s="105"/>
    </row>
    <row r="555" ht="15">
      <c r="C555" s="105"/>
    </row>
    <row r="556" ht="15">
      <c r="C556" s="105"/>
    </row>
    <row r="557" ht="15">
      <c r="C557" s="105"/>
    </row>
    <row r="558" ht="15">
      <c r="C558" s="105"/>
    </row>
    <row r="559" ht="15">
      <c r="C559" s="105"/>
    </row>
    <row r="560" ht="15">
      <c r="C560" s="105"/>
    </row>
    <row r="561" ht="15">
      <c r="C561" s="105"/>
    </row>
    <row r="562" ht="15">
      <c r="C562" s="105"/>
    </row>
    <row r="563" ht="15">
      <c r="C563" s="105"/>
    </row>
    <row r="564" ht="15">
      <c r="C564" s="105"/>
    </row>
    <row r="565" ht="15">
      <c r="C565" s="105"/>
    </row>
    <row r="566" ht="15">
      <c r="C566" s="105"/>
    </row>
    <row r="567" ht="15">
      <c r="C567" s="105"/>
    </row>
    <row r="568" ht="15">
      <c r="C568" s="105"/>
    </row>
    <row r="569" ht="15">
      <c r="C569" s="105"/>
    </row>
    <row r="570" ht="15">
      <c r="C570" s="105"/>
    </row>
    <row r="571" ht="15">
      <c r="C571" s="105"/>
    </row>
    <row r="572" ht="15">
      <c r="C572" s="105"/>
    </row>
    <row r="573" ht="15">
      <c r="C573" s="105"/>
    </row>
    <row r="574" ht="15">
      <c r="C574" s="105"/>
    </row>
    <row r="575" ht="15">
      <c r="C575" s="105"/>
    </row>
    <row r="576" ht="15">
      <c r="C576" s="105"/>
    </row>
    <row r="577" ht="15">
      <c r="C577" s="105"/>
    </row>
    <row r="578" ht="15">
      <c r="C578" s="105"/>
    </row>
    <row r="579" ht="15">
      <c r="C579" s="105"/>
    </row>
    <row r="580" ht="15">
      <c r="C580" s="105"/>
    </row>
    <row r="581" ht="15">
      <c r="C581" s="105"/>
    </row>
    <row r="582" ht="15">
      <c r="C582" s="105"/>
    </row>
    <row r="583" ht="15">
      <c r="C583" s="105"/>
    </row>
    <row r="584" ht="15">
      <c r="C584" s="105"/>
    </row>
    <row r="585" ht="15">
      <c r="C585" s="105"/>
    </row>
    <row r="586" ht="15">
      <c r="C586" s="105"/>
    </row>
    <row r="587" ht="15">
      <c r="C587" s="105"/>
    </row>
    <row r="588" ht="15">
      <c r="C588" s="105"/>
    </row>
    <row r="589" ht="15">
      <c r="C589" s="105"/>
    </row>
    <row r="590" ht="15">
      <c r="C590" s="105"/>
    </row>
    <row r="591" ht="15">
      <c r="C591" s="105"/>
    </row>
    <row r="592" ht="15">
      <c r="C592" s="105"/>
    </row>
    <row r="593" ht="15">
      <c r="C593" s="105"/>
    </row>
    <row r="594" ht="15">
      <c r="C594" s="105"/>
    </row>
    <row r="595" ht="15">
      <c r="C595" s="105"/>
    </row>
    <row r="596" ht="15">
      <c r="C596" s="105"/>
    </row>
    <row r="597" ht="15">
      <c r="C597" s="105"/>
    </row>
    <row r="598" ht="15">
      <c r="C598" s="105"/>
    </row>
    <row r="599" ht="15">
      <c r="C599" s="105"/>
    </row>
    <row r="600" ht="15">
      <c r="C600" s="105"/>
    </row>
    <row r="601" ht="15">
      <c r="C601" s="105"/>
    </row>
    <row r="602" ht="15">
      <c r="C602" s="105"/>
    </row>
    <row r="603" ht="15">
      <c r="C603" s="105"/>
    </row>
    <row r="604" ht="15">
      <c r="C604" s="105"/>
    </row>
    <row r="605" ht="15">
      <c r="C605" s="105"/>
    </row>
    <row r="606" ht="15">
      <c r="C606" s="105"/>
    </row>
    <row r="607" ht="15">
      <c r="C607" s="105"/>
    </row>
    <row r="608" ht="15">
      <c r="C608" s="105"/>
    </row>
    <row r="609" ht="15">
      <c r="C609" s="105"/>
    </row>
    <row r="610" ht="15">
      <c r="C610" s="105"/>
    </row>
    <row r="611" ht="15">
      <c r="C611" s="105"/>
    </row>
    <row r="612" ht="15">
      <c r="C612" s="105"/>
    </row>
    <row r="613" ht="15">
      <c r="C613" s="105"/>
    </row>
    <row r="614" ht="15">
      <c r="C614" s="105"/>
    </row>
    <row r="615" ht="15">
      <c r="C615" s="105"/>
    </row>
    <row r="616" ht="15">
      <c r="C616" s="105"/>
    </row>
    <row r="617" ht="15">
      <c r="C617" s="105"/>
    </row>
    <row r="618" ht="15">
      <c r="C618" s="105"/>
    </row>
    <row r="619" ht="15">
      <c r="C619" s="105"/>
    </row>
    <row r="620" ht="15">
      <c r="C620" s="105"/>
    </row>
    <row r="621" ht="15">
      <c r="C621" s="105"/>
    </row>
    <row r="622" ht="15">
      <c r="C622" s="105"/>
    </row>
    <row r="623" ht="15">
      <c r="C623" s="105"/>
    </row>
    <row r="624" ht="15">
      <c r="C624" s="105"/>
    </row>
    <row r="625" ht="15">
      <c r="C625" s="105"/>
    </row>
    <row r="626" ht="15">
      <c r="C626" s="105"/>
    </row>
    <row r="627" ht="15">
      <c r="C627" s="105"/>
    </row>
    <row r="628" ht="15">
      <c r="C628" s="105"/>
    </row>
    <row r="629" ht="15">
      <c r="C629" s="105"/>
    </row>
    <row r="630" ht="15">
      <c r="C630" s="105"/>
    </row>
    <row r="631" ht="15">
      <c r="C631" s="105"/>
    </row>
    <row r="632" ht="15">
      <c r="C632" s="105"/>
    </row>
    <row r="633" ht="15">
      <c r="C633" s="105"/>
    </row>
    <row r="634" ht="15">
      <c r="C634" s="105"/>
    </row>
    <row r="635" ht="15">
      <c r="C635" s="105"/>
    </row>
    <row r="636" ht="15">
      <c r="C636" s="105"/>
    </row>
    <row r="637" ht="15">
      <c r="C637" s="105"/>
    </row>
    <row r="638" ht="15">
      <c r="C638" s="105"/>
    </row>
    <row r="639" ht="15">
      <c r="C639" s="105"/>
    </row>
    <row r="640" ht="15">
      <c r="C640" s="105"/>
    </row>
    <row r="641" ht="15">
      <c r="C641" s="105"/>
    </row>
    <row r="642" ht="15">
      <c r="C642" s="105"/>
    </row>
    <row r="643" ht="15">
      <c r="C643" s="105"/>
    </row>
    <row r="644" ht="15">
      <c r="C644" s="105"/>
    </row>
    <row r="645" ht="15">
      <c r="C645" s="105"/>
    </row>
    <row r="646" ht="15">
      <c r="C646" s="105"/>
    </row>
    <row r="647" ht="15">
      <c r="C647" s="105"/>
    </row>
    <row r="648" ht="15">
      <c r="C648" s="105"/>
    </row>
    <row r="649" ht="15">
      <c r="C649" s="105"/>
    </row>
    <row r="650" ht="15">
      <c r="C650" s="105"/>
    </row>
    <row r="651" ht="15">
      <c r="C651" s="105"/>
    </row>
    <row r="652" ht="15">
      <c r="C652" s="105"/>
    </row>
    <row r="653" ht="15">
      <c r="C653" s="105"/>
    </row>
    <row r="654" ht="15">
      <c r="C654" s="105"/>
    </row>
    <row r="655" ht="15">
      <c r="C655" s="105"/>
    </row>
    <row r="656" ht="15">
      <c r="C656" s="105"/>
    </row>
    <row r="657" ht="15">
      <c r="C657" s="105"/>
    </row>
    <row r="658" ht="15">
      <c r="C658" s="105"/>
    </row>
    <row r="659" ht="15">
      <c r="C659" s="105"/>
    </row>
    <row r="660" ht="15">
      <c r="C660" s="105"/>
    </row>
    <row r="661" ht="15">
      <c r="C661" s="105"/>
    </row>
    <row r="662" ht="15">
      <c r="C662" s="105"/>
    </row>
    <row r="663" ht="15">
      <c r="C663" s="105"/>
    </row>
    <row r="664" ht="15">
      <c r="C664" s="105"/>
    </row>
    <row r="665" ht="15">
      <c r="C665" s="105"/>
    </row>
    <row r="666" ht="15">
      <c r="C666" s="105"/>
    </row>
    <row r="667" ht="15">
      <c r="C667" s="105"/>
    </row>
    <row r="668" ht="15">
      <c r="C668" s="105"/>
    </row>
    <row r="669" ht="15">
      <c r="C669" s="105"/>
    </row>
    <row r="670" ht="15">
      <c r="C670" s="105"/>
    </row>
    <row r="671" ht="15">
      <c r="C671" s="105"/>
    </row>
    <row r="672" ht="15">
      <c r="C672" s="105"/>
    </row>
    <row r="673" ht="15">
      <c r="C673" s="105"/>
    </row>
    <row r="674" ht="15">
      <c r="C674" s="105"/>
    </row>
    <row r="675" ht="15">
      <c r="C675" s="105"/>
    </row>
    <row r="676" ht="15">
      <c r="C676" s="105"/>
    </row>
    <row r="677" ht="15">
      <c r="C677" s="105"/>
    </row>
    <row r="678" ht="15">
      <c r="C678" s="105"/>
    </row>
    <row r="679" ht="15">
      <c r="C679" s="105"/>
    </row>
    <row r="680" ht="15">
      <c r="C680" s="105"/>
    </row>
    <row r="681" ht="15">
      <c r="C681" s="105"/>
    </row>
    <row r="682" ht="15">
      <c r="C682" s="105"/>
    </row>
    <row r="683" ht="15">
      <c r="C683" s="105"/>
    </row>
    <row r="684" ht="15">
      <c r="C684" s="105"/>
    </row>
    <row r="685" ht="15">
      <c r="C685" s="105"/>
    </row>
    <row r="686" ht="15">
      <c r="C686" s="105"/>
    </row>
    <row r="687" ht="15">
      <c r="C687" s="105"/>
    </row>
    <row r="688" ht="15">
      <c r="C688" s="105"/>
    </row>
    <row r="689" ht="15">
      <c r="C689" s="105"/>
    </row>
    <row r="690" ht="15">
      <c r="C690" s="105"/>
    </row>
    <row r="691" ht="15">
      <c r="C691" s="105"/>
    </row>
    <row r="692" ht="15">
      <c r="C692" s="105"/>
    </row>
    <row r="693" ht="15">
      <c r="C693" s="105"/>
    </row>
    <row r="694" ht="15">
      <c r="C694" s="105"/>
    </row>
    <row r="695" ht="15">
      <c r="C695" s="105"/>
    </row>
    <row r="696" ht="15">
      <c r="C696" s="105"/>
    </row>
    <row r="697" ht="15">
      <c r="C697" s="105"/>
    </row>
    <row r="698" ht="15">
      <c r="C698" s="105"/>
    </row>
    <row r="699" ht="15">
      <c r="C699" s="105"/>
    </row>
    <row r="700" ht="15">
      <c r="C700" s="105"/>
    </row>
    <row r="701" ht="15">
      <c r="C701" s="105"/>
    </row>
    <row r="702" ht="15">
      <c r="C702" s="105"/>
    </row>
    <row r="703" ht="15">
      <c r="C703" s="105"/>
    </row>
    <row r="704" ht="15">
      <c r="C704" s="105"/>
    </row>
    <row r="705" ht="15">
      <c r="C705" s="105"/>
    </row>
    <row r="706" ht="15">
      <c r="C706" s="105"/>
    </row>
    <row r="707" ht="15">
      <c r="C707" s="105"/>
    </row>
    <row r="708" ht="15">
      <c r="C708" s="105"/>
    </row>
    <row r="709" ht="15">
      <c r="C709" s="105"/>
    </row>
    <row r="710" ht="15">
      <c r="C710" s="105"/>
    </row>
    <row r="711" ht="15">
      <c r="C711" s="105"/>
    </row>
    <row r="712" ht="15">
      <c r="C712" s="105"/>
    </row>
    <row r="713" ht="15">
      <c r="C713" s="105"/>
    </row>
    <row r="714" ht="15">
      <c r="C714" s="105"/>
    </row>
    <row r="715" ht="15">
      <c r="C715" s="105"/>
    </row>
    <row r="716" ht="15">
      <c r="C716" s="105"/>
    </row>
    <row r="717" ht="15">
      <c r="C717" s="105"/>
    </row>
    <row r="718" ht="15">
      <c r="C718" s="105"/>
    </row>
    <row r="719" ht="15">
      <c r="C719" s="105"/>
    </row>
    <row r="720" ht="15">
      <c r="C720" s="105"/>
    </row>
    <row r="721" ht="15">
      <c r="C721" s="105"/>
    </row>
    <row r="722" ht="15">
      <c r="C722" s="105"/>
    </row>
    <row r="723" ht="15">
      <c r="C723" s="105"/>
    </row>
    <row r="724" ht="15">
      <c r="C724" s="105"/>
    </row>
    <row r="725" ht="15">
      <c r="C725" s="105"/>
    </row>
    <row r="726" ht="15">
      <c r="C726" s="105"/>
    </row>
    <row r="727" ht="15">
      <c r="C727" s="105"/>
    </row>
    <row r="728" ht="15">
      <c r="C728" s="105"/>
    </row>
    <row r="729" ht="15">
      <c r="C729" s="105"/>
    </row>
    <row r="730" ht="15">
      <c r="C730" s="105"/>
    </row>
    <row r="731" ht="15">
      <c r="C731" s="105"/>
    </row>
  </sheetData>
  <printOptions/>
  <pageMargins left="0.31" right="0.28" top="0.55" bottom="0.46" header="0.5118110236220472" footer="0.31"/>
  <pageSetup firstPageNumber="255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2006-01-23T16:24:37Z</cp:lastPrinted>
  <dcterms:created xsi:type="dcterms:W3CDTF">1999-10-19T16:53:41Z</dcterms:created>
  <dcterms:modified xsi:type="dcterms:W3CDTF">2003-02-18T20:59:27Z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