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minny" sheetId="1" r:id="rId1"/>
  </sheets>
  <externalReferences>
    <externalReference r:id="rId4"/>
  </externalReferences>
  <definedNames>
    <definedName name="_xlnm.Print_Titles" localSheetId="0">'gminny'!$9:$9</definedName>
  </definedNames>
  <calcPr fullCalcOnLoad="1"/>
</workbook>
</file>

<file path=xl/sharedStrings.xml><?xml version="1.0" encoding="utf-8"?>
<sst xmlns="http://schemas.openxmlformats.org/spreadsheetml/2006/main" count="100" uniqueCount="69">
  <si>
    <t>w złotych</t>
  </si>
  <si>
    <t>Dział</t>
  </si>
  <si>
    <t>Wyszczególnienie</t>
  </si>
  <si>
    <t>Stan środków obrotowych na początek roku</t>
  </si>
  <si>
    <t xml:space="preserve"> I Przychody</t>
  </si>
  <si>
    <t>Fundusz Ochrony Środowiska i Gospodarki Wodnej</t>
  </si>
  <si>
    <t>opłaty za usuwanie drzew lub krzewów</t>
  </si>
  <si>
    <t>kary za usuwanie drzew lub krzewów</t>
  </si>
  <si>
    <t>Suma bilansowa</t>
  </si>
  <si>
    <t>II    Wydatki ogółem</t>
  </si>
  <si>
    <t>edukacja ekologiczna</t>
  </si>
  <si>
    <t>leczenie i konserwacja starodrzewu</t>
  </si>
  <si>
    <t>udział w kursach i szkoleniach naukowo - technicznych</t>
  </si>
  <si>
    <t>likwidacja niskiej emisji</t>
  </si>
  <si>
    <t>Stan środków obrotowych na koniec roku</t>
  </si>
  <si>
    <t>Gospodarka komunalna i ochrona środowiska</t>
  </si>
  <si>
    <t>Wpływy z różnych opłat</t>
  </si>
  <si>
    <t>Przelewy redystrybucyjne</t>
  </si>
  <si>
    <t>0690</t>
  </si>
  <si>
    <t>0970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</si>
  <si>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</si>
  <si>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</si>
  <si>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</si>
  <si>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</si>
  <si>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</si>
  <si>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</si>
  <si>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Zakup usług remontowych</t>
  </si>
  <si>
    <t xml:space="preserve">Plan przychodów i wydatków </t>
  </si>
  <si>
    <t xml:space="preserve">Gminnego Funduszu Ochrony Środowiska i Gospodarki Wodnej </t>
  </si>
  <si>
    <t>pomoc placówkom użyteczności publicznej w zakładaniu terenów zieleni 
(w konsultacji z jednostkami pomocniczymi miasta)</t>
  </si>
  <si>
    <t>monitoring środowiska i tworzenie baz danych w Miejskim Banku Zanieczyszczeń Środowiska</t>
  </si>
  <si>
    <t>kolektor sanitarny N - II</t>
  </si>
  <si>
    <t>Prezydenta Miasta Lublin</t>
  </si>
  <si>
    <t>1.1 Miejski Inspektorat Ochrony Środowiska</t>
  </si>
  <si>
    <t>Urząd Miasta Lublin - Miejski Inspektorat Ochrony Środowiska</t>
  </si>
  <si>
    <t>1. Urząd Miasta Lublin</t>
  </si>
  <si>
    <t>1.2 Wydział Organizacyjny</t>
  </si>
  <si>
    <t>1.3 Wydział Strategii i Rozwoju</t>
  </si>
  <si>
    <t>2. Komenda Miejska Państwowej Straży Pożarnej</t>
  </si>
  <si>
    <t xml:space="preserve">Rozdz. / §     </t>
  </si>
  <si>
    <t>Załącznik nr 6</t>
  </si>
  <si>
    <t xml:space="preserve">              na 2005 rok</t>
  </si>
  <si>
    <t>Plan na 2005 rok</t>
  </si>
  <si>
    <t>z dnia 20 stycznia 2005 roku</t>
  </si>
  <si>
    <t>Wpływy z różnych dochodów</t>
  </si>
  <si>
    <t>środki przekazywane przez Marszałka Województwa z tytułu opłat za gospodarcze korzystanie ze środowiska</t>
  </si>
  <si>
    <t>nasadzenia zieleni wysokiej oraz krzewów na terenie miasta Lublina</t>
  </si>
  <si>
    <t xml:space="preserve">ratowanie lubelskich kosztanowców przed inwazją szrotówka kasztanowcowiaczka </t>
  </si>
  <si>
    <t xml:space="preserve">modernizacja skarp odwodnych Zbiornika Zemborzyckiego </t>
  </si>
  <si>
    <t xml:space="preserve">odbudowa sterówki jazu, remont przepustu i elewacji </t>
  </si>
  <si>
    <t>organizacja konferencji naukowej</t>
  </si>
  <si>
    <t>prace interwencyjne</t>
  </si>
  <si>
    <t>remont wylotu kanału burzowego w ciągu ulicy Muzycznej</t>
  </si>
  <si>
    <t>rekultywacja Zbiornika Zemborzyckiego poprzez wykonanie sztucznych tarlisk 
dla sandacza</t>
  </si>
  <si>
    <t xml:space="preserve">rekultywacja Zbiornika Zemborzyckiego poprzez zmianę struktury ilościowej ichtiofauny </t>
  </si>
  <si>
    <t>eksploatacja i rozbudowa barier ekologicznych na Zbiorniku Zemborzyckim</t>
  </si>
  <si>
    <t>nasadzanie roślinności faszynowej na wschodnim brzegu Zbiornika Zemborzyckiego</t>
  </si>
  <si>
    <t>zakup dymomierza jako elementu poprawy jakości powietrza</t>
  </si>
  <si>
    <t>termomodernizacja obiektów</t>
  </si>
  <si>
    <t>odprowadzenie wód deszczowych z osiedli Rudnik i Bursaki</t>
  </si>
  <si>
    <t>składowisko odpadów komunalnych w Rokitnie</t>
  </si>
  <si>
    <t>odwodnienie osiedla Sławin</t>
  </si>
  <si>
    <t>zakup sorbentów dla wyposażenia Jednostki Ratowniczo - Gaśniczej Komendy Miejskiej Państwowej Straży Pożarnej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</si>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</sst>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8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wrapText="1"/>
    </xf>
    <xf numFmtId="0" fontId="4" fillId="0" borderId="0" xfId="0" applyFont="1" applyAlignment="1">
      <alignment/>
    </xf>
    <xf numFmtId="3" fontId="5" fillId="2" borderId="7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right" wrapText="1"/>
    </xf>
    <xf numFmtId="3" fontId="5" fillId="1" borderId="7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5" fillId="1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3" xfId="0" applyFont="1" applyBorder="1" applyAlignment="1">
      <alignment horizontal="left" wrapText="1"/>
    </xf>
    <xf numFmtId="3" fontId="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5" fillId="1" borderId="1" xfId="0" applyFont="1" applyFill="1" applyBorder="1" applyAlignment="1">
      <alignment/>
    </xf>
    <xf numFmtId="3" fontId="5" fillId="3" borderId="7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6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3" fontId="7" fillId="0" borderId="1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Dziesiętny [0]_ZAL11" xfId="17"/>
    <cellStyle name="Dziesiętny [0]_ZAL6,11 gmfun" xfId="18"/>
    <cellStyle name="Dziesiętny_ZAL11" xfId="19"/>
    <cellStyle name="Dziesiętny_ZAL6,11 gmfun" xfId="20"/>
    <cellStyle name="Percent" xfId="21"/>
    <cellStyle name="Currency" xfId="22"/>
    <cellStyle name="Currency [0]" xfId="23"/>
    <cellStyle name="Walutowy [0]_ZAL11" xfId="24"/>
    <cellStyle name="Walutowy [0]_ZAL6,11 gmfun" xfId="25"/>
    <cellStyle name="Walutowy_ZAL11" xfId="26"/>
    <cellStyle name="Walutowy_ZAL6,11 gmfu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11GFO&#346;iGWh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workbookViewId="0" topLeftCell="A1">
      <selection activeCell="C100" sqref="C100"/>
    </sheetView>
  </sheetViews>
  <sheetFormatPr defaultColWidth="9.00390625" defaultRowHeight="12.75"/>
  <cols>
    <col min="1" max="1" width="9.625" style="7" customWidth="1"/>
    <col min="2" max="2" width="11.625" style="7" customWidth="1"/>
    <col min="3" max="3" width="104.875" style="7" customWidth="1"/>
    <col min="4" max="4" width="28.25390625" style="7" customWidth="1"/>
    <col min="5" max="5" width="13.375" style="0" customWidth="1"/>
    <col min="6" max="6" width="6.875" style="0" customWidth="1"/>
    <col min="13" max="16384" width="9.125" style="7" customWidth="1"/>
  </cols>
  <sheetData>
    <row r="1" spans="3:4" ht="15.75">
      <c r="C1" s="24" t="s">
        <v>27</v>
      </c>
      <c r="D1" s="55" t="s">
        <v>40</v>
      </c>
    </row>
    <row r="2" spans="1:12" s="24" customFormat="1" ht="15.75">
      <c r="A2" s="24" t="s">
        <v>28</v>
      </c>
      <c r="D2" s="55" t="s">
        <v>63</v>
      </c>
      <c r="E2"/>
      <c r="F2"/>
      <c r="G2"/>
      <c r="H2"/>
      <c r="I2"/>
      <c r="J2"/>
      <c r="K2"/>
      <c r="L2"/>
    </row>
    <row r="3" spans="3:12" s="24" customFormat="1" ht="13.5" customHeight="1">
      <c r="C3" s="24" t="s">
        <v>41</v>
      </c>
      <c r="D3" s="55" t="s">
        <v>32</v>
      </c>
      <c r="E3"/>
      <c r="F3"/>
      <c r="G3"/>
      <c r="H3"/>
      <c r="I3"/>
      <c r="J3"/>
      <c r="K3"/>
      <c r="L3"/>
    </row>
    <row r="4" spans="4:12" s="24" customFormat="1" ht="13.5" customHeight="1">
      <c r="D4" s="55" t="s">
        <v>43</v>
      </c>
      <c r="E4"/>
      <c r="F4"/>
      <c r="G4"/>
      <c r="H4"/>
      <c r="I4"/>
      <c r="J4"/>
      <c r="K4"/>
      <c r="L4"/>
    </row>
    <row r="5" spans="4:12" s="24" customFormat="1" ht="13.5" customHeight="1">
      <c r="D5" s="46"/>
      <c r="E5"/>
      <c r="F5"/>
      <c r="G5"/>
      <c r="H5"/>
      <c r="I5"/>
      <c r="J5"/>
      <c r="K5"/>
      <c r="L5"/>
    </row>
    <row r="6" spans="3:4" ht="15.75" thickBot="1">
      <c r="C6" s="1"/>
      <c r="D6" s="58" t="s">
        <v>0</v>
      </c>
    </row>
    <row r="7" spans="1:12" s="1" customFormat="1" ht="33" customHeight="1" thickTop="1">
      <c r="A7" s="90" t="s">
        <v>1</v>
      </c>
      <c r="B7" s="90" t="s">
        <v>39</v>
      </c>
      <c r="C7" s="90" t="s">
        <v>2</v>
      </c>
      <c r="D7" s="90" t="s">
        <v>42</v>
      </c>
      <c r="E7"/>
      <c r="F7"/>
      <c r="G7"/>
      <c r="H7"/>
      <c r="I7"/>
      <c r="J7"/>
      <c r="K7"/>
      <c r="L7"/>
    </row>
    <row r="8" spans="1:12" s="1" customFormat="1" ht="15.75" customHeight="1" thickBot="1">
      <c r="A8" s="91"/>
      <c r="B8" s="92"/>
      <c r="C8" s="91"/>
      <c r="D8" s="93"/>
      <c r="E8"/>
      <c r="F8"/>
      <c r="G8"/>
      <c r="H8"/>
      <c r="I8"/>
      <c r="J8"/>
      <c r="K8"/>
      <c r="L8"/>
    </row>
    <row r="9" spans="1:4" ht="15.75" thickBot="1" thickTop="1">
      <c r="A9" s="69">
        <v>1</v>
      </c>
      <c r="B9" s="69">
        <v>2</v>
      </c>
      <c r="C9" s="69">
        <v>3</v>
      </c>
      <c r="D9" s="70">
        <v>4</v>
      </c>
    </row>
    <row r="10" spans="1:4" ht="24.75" customHeight="1" thickTop="1">
      <c r="A10" s="8"/>
      <c r="B10" s="8"/>
      <c r="C10" s="30" t="s">
        <v>3</v>
      </c>
      <c r="D10" s="77">
        <v>422952</v>
      </c>
    </row>
    <row r="11" spans="1:4" ht="19.5" customHeight="1">
      <c r="A11" s="5"/>
      <c r="B11" s="59"/>
      <c r="C11" s="10" t="s">
        <v>4</v>
      </c>
      <c r="D11" s="43">
        <f>D13</f>
        <v>3025000</v>
      </c>
    </row>
    <row r="12" spans="1:4" ht="19.5" customHeight="1">
      <c r="A12" s="9"/>
      <c r="B12" s="19"/>
      <c r="C12" s="68" t="s">
        <v>34</v>
      </c>
      <c r="D12" s="72">
        <f>D13</f>
        <v>3025000</v>
      </c>
    </row>
    <row r="13" spans="1:4" ht="19.5" customHeight="1">
      <c r="A13" s="2">
        <v>900</v>
      </c>
      <c r="B13" s="3"/>
      <c r="C13" s="4" t="s">
        <v>15</v>
      </c>
      <c r="D13" s="25">
        <f>D14</f>
        <v>3025000</v>
      </c>
    </row>
    <row r="14" spans="1:4" ht="19.5" customHeight="1">
      <c r="A14" s="5"/>
      <c r="B14" s="11">
        <v>90011</v>
      </c>
      <c r="C14" s="12" t="s">
        <v>5</v>
      </c>
      <c r="D14" s="13">
        <f>D15+D17+D19</f>
        <v>3025000</v>
      </c>
    </row>
    <row r="15" spans="1:4" ht="19.5" customHeight="1">
      <c r="A15" s="5"/>
      <c r="B15" s="5"/>
      <c r="C15" s="6" t="s">
        <v>6</v>
      </c>
      <c r="D15" s="75">
        <f>D16</f>
        <v>1300000</v>
      </c>
    </row>
    <row r="16" spans="1:12" s="33" customFormat="1" ht="19.5" customHeight="1">
      <c r="A16" s="34"/>
      <c r="B16" s="35" t="s">
        <v>18</v>
      </c>
      <c r="C16" s="32" t="s">
        <v>16</v>
      </c>
      <c r="D16" s="76">
        <f>1000000+300000</f>
        <v>1300000</v>
      </c>
      <c r="E16"/>
      <c r="F16"/>
      <c r="G16"/>
      <c r="H16"/>
      <c r="I16"/>
      <c r="J16"/>
      <c r="K16"/>
      <c r="L16"/>
    </row>
    <row r="17" spans="1:4" ht="19.5" customHeight="1">
      <c r="A17" s="5"/>
      <c r="B17" s="5"/>
      <c r="C17" s="6" t="s">
        <v>7</v>
      </c>
      <c r="D17" s="75">
        <f>D18</f>
        <v>25000</v>
      </c>
    </row>
    <row r="18" spans="1:12" s="33" customFormat="1" ht="19.5" customHeight="1">
      <c r="A18" s="34"/>
      <c r="B18" s="35" t="s">
        <v>19</v>
      </c>
      <c r="C18" s="32" t="s">
        <v>44</v>
      </c>
      <c r="D18" s="76">
        <v>25000</v>
      </c>
      <c r="E18"/>
      <c r="F18"/>
      <c r="G18"/>
      <c r="H18"/>
      <c r="I18"/>
      <c r="J18"/>
      <c r="K18"/>
      <c r="L18"/>
    </row>
    <row r="19" spans="1:4" ht="19.5" customHeight="1">
      <c r="A19" s="5"/>
      <c r="B19" s="5"/>
      <c r="C19" s="16" t="s">
        <v>45</v>
      </c>
      <c r="D19" s="75">
        <f>D20</f>
        <v>1700000</v>
      </c>
    </row>
    <row r="20" spans="1:12" s="33" customFormat="1" ht="19.5" customHeight="1">
      <c r="A20" s="34"/>
      <c r="B20" s="31">
        <v>2960</v>
      </c>
      <c r="C20" s="28" t="s">
        <v>17</v>
      </c>
      <c r="D20" s="76">
        <f>1600000+100000</f>
        <v>1700000</v>
      </c>
      <c r="E20"/>
      <c r="F20"/>
      <c r="G20"/>
      <c r="H20"/>
      <c r="I20"/>
      <c r="J20"/>
      <c r="K20"/>
      <c r="L20"/>
    </row>
    <row r="21" spans="1:12" s="1" customFormat="1" ht="19.5" customHeight="1">
      <c r="A21" s="20"/>
      <c r="B21" s="20"/>
      <c r="C21" s="56" t="s">
        <v>8</v>
      </c>
      <c r="D21" s="57">
        <f>D10+D11</f>
        <v>3447952</v>
      </c>
      <c r="E21"/>
      <c r="F21"/>
      <c r="G21"/>
      <c r="H21"/>
      <c r="I21"/>
      <c r="J21"/>
      <c r="K21"/>
      <c r="L21"/>
    </row>
    <row r="22" spans="1:4" ht="19.5" customHeight="1">
      <c r="A22" s="61"/>
      <c r="B22" s="62"/>
      <c r="C22" s="71" t="s">
        <v>9</v>
      </c>
      <c r="D22" s="49">
        <f>D23+D86</f>
        <v>3400200</v>
      </c>
    </row>
    <row r="23" spans="1:4" ht="19.5" customHeight="1">
      <c r="A23" s="61"/>
      <c r="B23" s="62"/>
      <c r="C23" s="60" t="s">
        <v>35</v>
      </c>
      <c r="D23" s="73">
        <f>D24+D70+D75</f>
        <v>3360200</v>
      </c>
    </row>
    <row r="24" spans="1:4" ht="19.5" customHeight="1">
      <c r="A24" s="21"/>
      <c r="B24" s="14"/>
      <c r="C24" s="68" t="s">
        <v>33</v>
      </c>
      <c r="D24" s="72">
        <f>D25</f>
        <v>1770200</v>
      </c>
    </row>
    <row r="25" spans="1:4" ht="19.5" customHeight="1">
      <c r="A25" s="2">
        <v>900</v>
      </c>
      <c r="B25" s="3"/>
      <c r="C25" s="4" t="s">
        <v>15</v>
      </c>
      <c r="D25" s="41">
        <f>D26</f>
        <v>1770200</v>
      </c>
    </row>
    <row r="26" spans="1:4" ht="19.5" customHeight="1">
      <c r="A26" s="5"/>
      <c r="B26" s="11">
        <v>90011</v>
      </c>
      <c r="C26" s="12" t="s">
        <v>5</v>
      </c>
      <c r="D26" s="22">
        <f>D27+D30+D33+D35+D37+D39+D41+D43+D45+D47+D49+D51+D53+D55+D57+D59+D62+D64+D66+D68</f>
        <v>1770200</v>
      </c>
    </row>
    <row r="27" spans="1:4" ht="19.5" customHeight="1">
      <c r="A27" s="5"/>
      <c r="B27" s="5"/>
      <c r="C27" s="6" t="s">
        <v>10</v>
      </c>
      <c r="D27" s="75">
        <f>SUM(D28:D29)</f>
        <v>200000</v>
      </c>
    </row>
    <row r="28" spans="1:12" s="33" customFormat="1" ht="19.5" customHeight="1">
      <c r="A28" s="34"/>
      <c r="B28" s="31">
        <v>4210</v>
      </c>
      <c r="C28" s="32" t="s">
        <v>20</v>
      </c>
      <c r="D28" s="76">
        <f>40000-10000</f>
        <v>30000</v>
      </c>
      <c r="E28"/>
      <c r="F28"/>
      <c r="G28"/>
      <c r="H28"/>
      <c r="I28"/>
      <c r="J28"/>
      <c r="K28"/>
      <c r="L28"/>
    </row>
    <row r="29" spans="1:12" s="33" customFormat="1" ht="19.5" customHeight="1">
      <c r="A29" s="34"/>
      <c r="B29" s="78">
        <v>4300</v>
      </c>
      <c r="C29" s="79" t="s">
        <v>21</v>
      </c>
      <c r="D29" s="80">
        <f>150000+20000</f>
        <v>170000</v>
      </c>
      <c r="E29"/>
      <c r="F29"/>
      <c r="G29"/>
      <c r="H29"/>
      <c r="I29"/>
      <c r="J29"/>
      <c r="K29"/>
      <c r="L29"/>
    </row>
    <row r="30" spans="1:4" ht="19.5" customHeight="1">
      <c r="A30" s="5"/>
      <c r="B30" s="36"/>
      <c r="C30" s="37" t="s">
        <v>11</v>
      </c>
      <c r="D30" s="75">
        <f>D31</f>
        <v>120000</v>
      </c>
    </row>
    <row r="31" spans="1:12" s="33" customFormat="1" ht="19.5" customHeight="1">
      <c r="A31" s="34"/>
      <c r="B31" s="34">
        <v>4300</v>
      </c>
      <c r="C31" s="84" t="s">
        <v>21</v>
      </c>
      <c r="D31" s="85">
        <v>120000</v>
      </c>
      <c r="E31"/>
      <c r="F31"/>
      <c r="G31"/>
      <c r="H31"/>
      <c r="I31"/>
      <c r="J31"/>
      <c r="K31"/>
      <c r="L31"/>
    </row>
    <row r="32" spans="1:12" s="33" customFormat="1" ht="19.5" customHeight="1">
      <c r="A32" s="86"/>
      <c r="B32" s="86"/>
      <c r="C32" s="87"/>
      <c r="D32" s="88"/>
      <c r="E32"/>
      <c r="F32"/>
      <c r="G32"/>
      <c r="H32"/>
      <c r="I32"/>
      <c r="J32"/>
      <c r="K32"/>
      <c r="L32"/>
    </row>
    <row r="33" spans="1:4" ht="19.5" customHeight="1">
      <c r="A33" s="5"/>
      <c r="B33" s="5"/>
      <c r="C33" s="16" t="s">
        <v>46</v>
      </c>
      <c r="D33" s="75">
        <f>D34</f>
        <v>110000</v>
      </c>
    </row>
    <row r="34" spans="1:12" s="33" customFormat="1" ht="19.5" customHeight="1">
      <c r="A34" s="34"/>
      <c r="B34" s="31">
        <v>4300</v>
      </c>
      <c r="C34" s="28" t="s">
        <v>21</v>
      </c>
      <c r="D34" s="76">
        <f>120000-10000</f>
        <v>110000</v>
      </c>
      <c r="E34"/>
      <c r="F34"/>
      <c r="G34"/>
      <c r="H34"/>
      <c r="I34"/>
      <c r="J34"/>
      <c r="K34"/>
      <c r="L34"/>
    </row>
    <row r="35" spans="1:4" ht="30" customHeight="1">
      <c r="A35" s="5"/>
      <c r="B35" s="5"/>
      <c r="C35" s="16" t="s">
        <v>29</v>
      </c>
      <c r="D35" s="75">
        <f>D36</f>
        <v>80000</v>
      </c>
    </row>
    <row r="36" spans="1:12" s="33" customFormat="1" ht="19.5" customHeight="1">
      <c r="A36" s="34"/>
      <c r="B36" s="31">
        <v>4300</v>
      </c>
      <c r="C36" s="28" t="s">
        <v>21</v>
      </c>
      <c r="D36" s="76">
        <f>100000-20000</f>
        <v>80000</v>
      </c>
      <c r="E36"/>
      <c r="F36"/>
      <c r="G36"/>
      <c r="H36"/>
      <c r="I36"/>
      <c r="J36"/>
      <c r="K36"/>
      <c r="L36"/>
    </row>
    <row r="37" spans="1:12" ht="19.5" customHeight="1">
      <c r="A37" s="5"/>
      <c r="B37" s="15"/>
      <c r="C37" s="16" t="s">
        <v>30</v>
      </c>
      <c r="D37" s="75">
        <f>D38</f>
        <v>100000</v>
      </c>
      <c r="G37" s="48"/>
      <c r="H37" s="48"/>
      <c r="I37" s="48"/>
      <c r="J37" s="48"/>
      <c r="K37" s="48"/>
      <c r="L37" s="48"/>
    </row>
    <row r="38" spans="1:12" s="33" customFormat="1" ht="19.5" customHeight="1">
      <c r="A38" s="34"/>
      <c r="B38" s="31">
        <v>4300</v>
      </c>
      <c r="C38" s="28" t="s">
        <v>21</v>
      </c>
      <c r="D38" s="76">
        <f>150000-50000</f>
        <v>100000</v>
      </c>
      <c r="E38"/>
      <c r="F38"/>
      <c r="G38"/>
      <c r="H38"/>
      <c r="I38"/>
      <c r="J38"/>
      <c r="K38"/>
      <c r="L38"/>
    </row>
    <row r="39" spans="1:4" ht="19.5" customHeight="1">
      <c r="A39" s="5"/>
      <c r="B39" s="15"/>
      <c r="C39" s="16" t="s">
        <v>13</v>
      </c>
      <c r="D39" s="75">
        <f>D40</f>
        <v>150000</v>
      </c>
    </row>
    <row r="40" spans="1:12" s="33" customFormat="1" ht="19.5" customHeight="1">
      <c r="A40" s="34"/>
      <c r="B40" s="31">
        <v>6110</v>
      </c>
      <c r="C40" s="28" t="s">
        <v>22</v>
      </c>
      <c r="D40" s="76">
        <v>150000</v>
      </c>
      <c r="E40"/>
      <c r="F40"/>
      <c r="G40"/>
      <c r="H40"/>
      <c r="I40"/>
      <c r="J40"/>
      <c r="K40"/>
      <c r="L40"/>
    </row>
    <row r="41" spans="1:4" ht="19.5" customHeight="1">
      <c r="A41" s="5"/>
      <c r="B41" s="15"/>
      <c r="C41" s="23" t="s">
        <v>12</v>
      </c>
      <c r="D41" s="75">
        <f>D42</f>
        <v>30000</v>
      </c>
    </row>
    <row r="42" spans="1:12" s="33" customFormat="1" ht="19.5" customHeight="1">
      <c r="A42" s="34"/>
      <c r="B42" s="31">
        <v>4300</v>
      </c>
      <c r="C42" s="28" t="s">
        <v>21</v>
      </c>
      <c r="D42" s="76">
        <v>30000</v>
      </c>
      <c r="E42"/>
      <c r="F42"/>
      <c r="G42"/>
      <c r="H42"/>
      <c r="I42"/>
      <c r="J42"/>
      <c r="K42"/>
      <c r="L42"/>
    </row>
    <row r="43" spans="1:4" ht="19.5" customHeight="1">
      <c r="A43" s="5"/>
      <c r="B43" s="15"/>
      <c r="C43" s="23" t="s">
        <v>47</v>
      </c>
      <c r="D43" s="75">
        <f>SUM(D44:D44)</f>
        <v>40000</v>
      </c>
    </row>
    <row r="44" spans="1:12" s="33" customFormat="1" ht="19.5" customHeight="1">
      <c r="A44" s="34"/>
      <c r="B44" s="31">
        <v>4300</v>
      </c>
      <c r="C44" s="28" t="s">
        <v>21</v>
      </c>
      <c r="D44" s="76">
        <v>40000</v>
      </c>
      <c r="E44"/>
      <c r="F44"/>
      <c r="G44"/>
      <c r="H44"/>
      <c r="I44"/>
      <c r="J44"/>
      <c r="K44"/>
      <c r="L44"/>
    </row>
    <row r="45" spans="1:4" ht="19.5" customHeight="1">
      <c r="A45" s="5"/>
      <c r="B45" s="15"/>
      <c r="C45" s="37" t="s">
        <v>23</v>
      </c>
      <c r="D45" s="81">
        <f>D46</f>
        <v>170000</v>
      </c>
    </row>
    <row r="46" spans="1:12" s="33" customFormat="1" ht="19.5" customHeight="1">
      <c r="A46" s="34"/>
      <c r="B46" s="31">
        <v>4210</v>
      </c>
      <c r="C46" s="39" t="s">
        <v>20</v>
      </c>
      <c r="D46" s="76">
        <v>170000</v>
      </c>
      <c r="E46"/>
      <c r="F46"/>
      <c r="G46"/>
      <c r="H46"/>
      <c r="I46"/>
      <c r="J46"/>
      <c r="K46"/>
      <c r="L46"/>
    </row>
    <row r="47" spans="1:4" ht="19.5" customHeight="1">
      <c r="A47" s="5"/>
      <c r="B47" s="82"/>
      <c r="C47" s="16" t="s">
        <v>48</v>
      </c>
      <c r="D47" s="75">
        <f>SUM(D48:D48)</f>
        <v>150000</v>
      </c>
    </row>
    <row r="48" spans="1:12" s="33" customFormat="1" ht="19.5" customHeight="1">
      <c r="A48" s="34"/>
      <c r="B48" s="31">
        <v>6110</v>
      </c>
      <c r="C48" s="28" t="s">
        <v>22</v>
      </c>
      <c r="D48" s="76">
        <v>150000</v>
      </c>
      <c r="E48"/>
      <c r="F48"/>
      <c r="G48"/>
      <c r="H48"/>
      <c r="I48"/>
      <c r="J48"/>
      <c r="K48"/>
      <c r="L48"/>
    </row>
    <row r="49" spans="1:4" ht="19.5" customHeight="1">
      <c r="A49" s="5"/>
      <c r="B49" s="15"/>
      <c r="C49" s="16" t="s">
        <v>25</v>
      </c>
      <c r="D49" s="75">
        <f>D50</f>
        <v>115200</v>
      </c>
    </row>
    <row r="50" spans="1:12" s="33" customFormat="1" ht="19.5" customHeight="1">
      <c r="A50" s="34"/>
      <c r="B50" s="31">
        <v>4300</v>
      </c>
      <c r="C50" s="28" t="s">
        <v>24</v>
      </c>
      <c r="D50" s="76">
        <v>115200</v>
      </c>
      <c r="E50"/>
      <c r="F50"/>
      <c r="G50"/>
      <c r="H50"/>
      <c r="I50"/>
      <c r="J50"/>
      <c r="K50"/>
      <c r="L50"/>
    </row>
    <row r="51" spans="1:4" ht="19.5" customHeight="1">
      <c r="A51" s="5"/>
      <c r="B51" s="15"/>
      <c r="C51" s="16" t="s">
        <v>49</v>
      </c>
      <c r="D51" s="75">
        <f>SUM(D52:D52)</f>
        <v>200000</v>
      </c>
    </row>
    <row r="52" spans="1:12" s="33" customFormat="1" ht="19.5" customHeight="1">
      <c r="A52" s="34"/>
      <c r="B52" s="31">
        <v>4270</v>
      </c>
      <c r="C52" s="28" t="s">
        <v>26</v>
      </c>
      <c r="D52" s="76">
        <v>200000</v>
      </c>
      <c r="E52"/>
      <c r="F52"/>
      <c r="G52"/>
      <c r="H52"/>
      <c r="I52"/>
      <c r="J52"/>
      <c r="K52"/>
      <c r="L52"/>
    </row>
    <row r="53" spans="1:4" ht="19.5" customHeight="1">
      <c r="A53" s="5"/>
      <c r="B53" s="15"/>
      <c r="C53" s="16" t="s">
        <v>50</v>
      </c>
      <c r="D53" s="75">
        <f>D54</f>
        <v>15000</v>
      </c>
    </row>
    <row r="54" spans="1:12" s="33" customFormat="1" ht="19.5" customHeight="1">
      <c r="A54" s="34"/>
      <c r="B54" s="31">
        <v>4300</v>
      </c>
      <c r="C54" s="28" t="s">
        <v>21</v>
      </c>
      <c r="D54" s="76">
        <v>15000</v>
      </c>
      <c r="E54"/>
      <c r="F54"/>
      <c r="G54"/>
      <c r="H54"/>
      <c r="I54"/>
      <c r="J54"/>
      <c r="K54"/>
      <c r="L54"/>
    </row>
    <row r="55" spans="1:4" ht="19.5" customHeight="1">
      <c r="A55" s="5"/>
      <c r="B55" s="15"/>
      <c r="C55" s="16" t="s">
        <v>51</v>
      </c>
      <c r="D55" s="75">
        <f>D56</f>
        <v>30000</v>
      </c>
    </row>
    <row r="56" spans="1:12" s="33" customFormat="1" ht="19.5" customHeight="1">
      <c r="A56" s="34"/>
      <c r="B56" s="31">
        <v>4300</v>
      </c>
      <c r="C56" s="28" t="s">
        <v>21</v>
      </c>
      <c r="D56" s="76">
        <v>30000</v>
      </c>
      <c r="E56"/>
      <c r="F56"/>
      <c r="G56"/>
      <c r="H56"/>
      <c r="I56"/>
      <c r="J56"/>
      <c r="K56"/>
      <c r="L56"/>
    </row>
    <row r="57" spans="1:4" ht="19.5" customHeight="1">
      <c r="A57" s="5"/>
      <c r="B57" s="15"/>
      <c r="C57" s="16" t="s">
        <v>52</v>
      </c>
      <c r="D57" s="75">
        <f>D58</f>
        <v>80000</v>
      </c>
    </row>
    <row r="58" spans="1:12" s="33" customFormat="1" ht="19.5" customHeight="1">
      <c r="A58" s="34"/>
      <c r="B58" s="31">
        <v>4270</v>
      </c>
      <c r="C58" s="28" t="s">
        <v>26</v>
      </c>
      <c r="D58" s="76">
        <f>100000-20000</f>
        <v>80000</v>
      </c>
      <c r="E58"/>
      <c r="F58"/>
      <c r="G58"/>
      <c r="H58"/>
      <c r="I58"/>
      <c r="J58"/>
      <c r="K58"/>
      <c r="L58"/>
    </row>
    <row r="59" spans="1:12" s="33" customFormat="1" ht="30" customHeight="1">
      <c r="A59" s="34"/>
      <c r="B59" s="15"/>
      <c r="C59" s="23" t="s">
        <v>53</v>
      </c>
      <c r="D59" s="75">
        <f>D60</f>
        <v>20000</v>
      </c>
      <c r="E59"/>
      <c r="F59"/>
      <c r="G59"/>
      <c r="H59"/>
      <c r="I59"/>
      <c r="J59"/>
      <c r="K59"/>
      <c r="L59"/>
    </row>
    <row r="60" spans="1:12" s="33" customFormat="1" ht="19.5" customHeight="1">
      <c r="A60" s="34"/>
      <c r="B60" s="34">
        <v>4300</v>
      </c>
      <c r="C60" s="84" t="s">
        <v>21</v>
      </c>
      <c r="D60" s="85">
        <v>20000</v>
      </c>
      <c r="E60"/>
      <c r="F60"/>
      <c r="G60"/>
      <c r="H60"/>
      <c r="I60"/>
      <c r="J60"/>
      <c r="K60"/>
      <c r="L60"/>
    </row>
    <row r="61" spans="1:12" s="33" customFormat="1" ht="19.5" customHeight="1">
      <c r="A61" s="86"/>
      <c r="B61" s="86"/>
      <c r="C61" s="87"/>
      <c r="D61" s="88"/>
      <c r="E61"/>
      <c r="F61"/>
      <c r="G61"/>
      <c r="H61"/>
      <c r="I61"/>
      <c r="J61"/>
      <c r="K61"/>
      <c r="L61"/>
    </row>
    <row r="62" spans="1:12" s="33" customFormat="1" ht="18.75" customHeight="1">
      <c r="A62" s="34"/>
      <c r="B62" s="15"/>
      <c r="C62" s="23" t="s">
        <v>54</v>
      </c>
      <c r="D62" s="75">
        <f>D63</f>
        <v>60000</v>
      </c>
      <c r="E62"/>
      <c r="F62"/>
      <c r="G62"/>
      <c r="H62"/>
      <c r="I62"/>
      <c r="J62"/>
      <c r="K62"/>
      <c r="L62"/>
    </row>
    <row r="63" spans="1:12" s="33" customFormat="1" ht="18.75" customHeight="1">
      <c r="A63" s="34"/>
      <c r="B63" s="31">
        <v>4300</v>
      </c>
      <c r="C63" s="28" t="s">
        <v>21</v>
      </c>
      <c r="D63" s="76">
        <v>60000</v>
      </c>
      <c r="E63"/>
      <c r="F63"/>
      <c r="G63"/>
      <c r="H63"/>
      <c r="I63"/>
      <c r="J63"/>
      <c r="K63"/>
      <c r="L63"/>
    </row>
    <row r="64" spans="1:12" s="33" customFormat="1" ht="18.75" customHeight="1">
      <c r="A64" s="34"/>
      <c r="B64" s="15"/>
      <c r="C64" s="23" t="s">
        <v>55</v>
      </c>
      <c r="D64" s="75">
        <f>D65</f>
        <v>60000</v>
      </c>
      <c r="E64"/>
      <c r="F64"/>
      <c r="G64"/>
      <c r="H64"/>
      <c r="I64"/>
      <c r="J64"/>
      <c r="K64"/>
      <c r="L64"/>
    </row>
    <row r="65" spans="1:12" s="33" customFormat="1" ht="18.75" customHeight="1">
      <c r="A65" s="34"/>
      <c r="B65" s="31">
        <v>4300</v>
      </c>
      <c r="C65" s="28" t="s">
        <v>21</v>
      </c>
      <c r="D65" s="76">
        <v>60000</v>
      </c>
      <c r="E65"/>
      <c r="F65"/>
      <c r="G65"/>
      <c r="H65"/>
      <c r="I65"/>
      <c r="J65"/>
      <c r="K65"/>
      <c r="L65"/>
    </row>
    <row r="66" spans="1:12" s="33" customFormat="1" ht="18.75" customHeight="1">
      <c r="A66" s="34"/>
      <c r="B66" s="15"/>
      <c r="C66" s="23" t="s">
        <v>56</v>
      </c>
      <c r="D66" s="75">
        <f>D67</f>
        <v>20000</v>
      </c>
      <c r="E66"/>
      <c r="F66"/>
      <c r="G66"/>
      <c r="H66"/>
      <c r="I66"/>
      <c r="J66"/>
      <c r="K66"/>
      <c r="L66"/>
    </row>
    <row r="67" spans="1:12" s="33" customFormat="1" ht="18.75" customHeight="1">
      <c r="A67" s="34"/>
      <c r="B67" s="31">
        <v>4300</v>
      </c>
      <c r="C67" s="28" t="s">
        <v>21</v>
      </c>
      <c r="D67" s="76">
        <v>20000</v>
      </c>
      <c r="E67"/>
      <c r="F67"/>
      <c r="G67"/>
      <c r="H67"/>
      <c r="I67"/>
      <c r="J67"/>
      <c r="K67"/>
      <c r="L67"/>
    </row>
    <row r="68" spans="1:12" s="33" customFormat="1" ht="18.75" customHeight="1">
      <c r="A68" s="34"/>
      <c r="B68" s="15"/>
      <c r="C68" s="23" t="s">
        <v>57</v>
      </c>
      <c r="D68" s="75">
        <f>D69</f>
        <v>20000</v>
      </c>
      <c r="E68"/>
      <c r="F68"/>
      <c r="G68"/>
      <c r="H68"/>
      <c r="I68"/>
      <c r="J68"/>
      <c r="K68"/>
      <c r="L68"/>
    </row>
    <row r="69" spans="1:12" s="33" customFormat="1" ht="18.75" customHeight="1">
      <c r="A69" s="34"/>
      <c r="B69" s="31">
        <v>4210</v>
      </c>
      <c r="C69" s="28" t="s">
        <v>20</v>
      </c>
      <c r="D69" s="76">
        <f>30000-10000</f>
        <v>20000</v>
      </c>
      <c r="E69"/>
      <c r="F69"/>
      <c r="G69"/>
      <c r="H69"/>
      <c r="I69"/>
      <c r="J69"/>
      <c r="K69"/>
      <c r="L69"/>
    </row>
    <row r="70" spans="1:12" s="33" customFormat="1" ht="19.5" customHeight="1">
      <c r="A70" s="31"/>
      <c r="B70" s="63"/>
      <c r="C70" s="64" t="s">
        <v>36</v>
      </c>
      <c r="D70" s="67">
        <f>D71</f>
        <v>420000</v>
      </c>
      <c r="E70"/>
      <c r="F70"/>
      <c r="G70"/>
      <c r="H70"/>
      <c r="I70"/>
      <c r="J70"/>
      <c r="K70"/>
      <c r="L70"/>
    </row>
    <row r="71" spans="1:4" ht="19.5" customHeight="1">
      <c r="A71" s="2">
        <v>900</v>
      </c>
      <c r="B71" s="3"/>
      <c r="C71" s="4" t="s">
        <v>15</v>
      </c>
      <c r="D71" s="41">
        <f>D72</f>
        <v>420000</v>
      </c>
    </row>
    <row r="72" spans="1:4" ht="19.5" customHeight="1">
      <c r="A72" s="5"/>
      <c r="B72" s="11">
        <v>90011</v>
      </c>
      <c r="C72" s="12" t="s">
        <v>5</v>
      </c>
      <c r="D72" s="22">
        <f>D73</f>
        <v>420000</v>
      </c>
    </row>
    <row r="73" spans="1:4" ht="18.75" customHeight="1">
      <c r="A73" s="5"/>
      <c r="B73" s="15"/>
      <c r="C73" s="16" t="s">
        <v>58</v>
      </c>
      <c r="D73" s="75">
        <f>D74</f>
        <v>420000</v>
      </c>
    </row>
    <row r="74" spans="1:12" s="33" customFormat="1" ht="18.75" customHeight="1">
      <c r="A74" s="45"/>
      <c r="B74" s="31">
        <v>6110</v>
      </c>
      <c r="C74" s="28" t="s">
        <v>22</v>
      </c>
      <c r="D74" s="76">
        <v>420000</v>
      </c>
      <c r="E74"/>
      <c r="F74"/>
      <c r="G74"/>
      <c r="H74"/>
      <c r="I74"/>
      <c r="J74"/>
      <c r="K74"/>
      <c r="L74"/>
    </row>
    <row r="75" spans="1:12" s="33" customFormat="1" ht="19.5" customHeight="1">
      <c r="A75" s="65"/>
      <c r="B75" s="31"/>
      <c r="C75" s="66" t="s">
        <v>37</v>
      </c>
      <c r="D75" s="67">
        <f>D76</f>
        <v>1170000</v>
      </c>
      <c r="E75"/>
      <c r="F75"/>
      <c r="G75"/>
      <c r="H75"/>
      <c r="I75"/>
      <c r="J75"/>
      <c r="K75"/>
      <c r="L75"/>
    </row>
    <row r="76" spans="1:4" ht="19.5" customHeight="1">
      <c r="A76" s="2">
        <v>900</v>
      </c>
      <c r="B76" s="3"/>
      <c r="C76" s="4" t="s">
        <v>15</v>
      </c>
      <c r="D76" s="41">
        <f>D77</f>
        <v>1170000</v>
      </c>
    </row>
    <row r="77" spans="1:4" ht="19.5" customHeight="1">
      <c r="A77" s="5"/>
      <c r="B77" s="11">
        <v>90011</v>
      </c>
      <c r="C77" s="12" t="s">
        <v>5</v>
      </c>
      <c r="D77" s="22">
        <f>D78+D80+D82+D84</f>
        <v>1170000</v>
      </c>
    </row>
    <row r="78" spans="1:4" ht="19.5" customHeight="1">
      <c r="A78" s="5"/>
      <c r="B78" s="15"/>
      <c r="C78" s="38" t="s">
        <v>31</v>
      </c>
      <c r="D78" s="83">
        <f>D79</f>
        <v>270000</v>
      </c>
    </row>
    <row r="79" spans="1:4" ht="18.75" customHeight="1">
      <c r="A79" s="44"/>
      <c r="B79" s="31">
        <v>6110</v>
      </c>
      <c r="C79" s="28" t="s">
        <v>22</v>
      </c>
      <c r="D79" s="89">
        <v>270000</v>
      </c>
    </row>
    <row r="80" spans="1:12" s="52" customFormat="1" ht="18.75" customHeight="1">
      <c r="A80" s="5"/>
      <c r="B80" s="15"/>
      <c r="C80" s="23" t="s">
        <v>59</v>
      </c>
      <c r="D80" s="75">
        <f>D81</f>
        <v>300000</v>
      </c>
      <c r="E80"/>
      <c r="F80"/>
      <c r="G80" s="51"/>
      <c r="H80" s="51"/>
      <c r="I80" s="51"/>
      <c r="J80" s="51"/>
      <c r="K80" s="51"/>
      <c r="L80" s="51"/>
    </row>
    <row r="81" spans="1:12" s="50" customFormat="1" ht="18.75" customHeight="1">
      <c r="A81" s="34"/>
      <c r="B81" s="31">
        <v>6110</v>
      </c>
      <c r="C81" s="28" t="s">
        <v>22</v>
      </c>
      <c r="D81" s="76">
        <v>300000</v>
      </c>
      <c r="E81"/>
      <c r="F81"/>
      <c r="G81" s="53"/>
      <c r="H81" s="53"/>
      <c r="I81" s="53"/>
      <c r="J81" s="53"/>
      <c r="K81" s="53"/>
      <c r="L81" s="53"/>
    </row>
    <row r="82" spans="1:4" ht="18.75" customHeight="1">
      <c r="A82" s="5"/>
      <c r="B82" s="15"/>
      <c r="C82" s="23" t="s">
        <v>60</v>
      </c>
      <c r="D82" s="75">
        <f>D83</f>
        <v>400000</v>
      </c>
    </row>
    <row r="83" spans="1:12" s="33" customFormat="1" ht="18.75" customHeight="1">
      <c r="A83" s="45"/>
      <c r="B83" s="31">
        <v>6110</v>
      </c>
      <c r="C83" s="28" t="s">
        <v>22</v>
      </c>
      <c r="D83" s="76">
        <f>500000-100000</f>
        <v>400000</v>
      </c>
      <c r="E83"/>
      <c r="F83"/>
      <c r="G83" s="47"/>
      <c r="H83" s="47"/>
      <c r="I83" s="47"/>
      <c r="J83" s="47"/>
      <c r="K83" s="47"/>
      <c r="L83" s="47"/>
    </row>
    <row r="84" spans="1:12" s="33" customFormat="1" ht="18.75" customHeight="1">
      <c r="A84" s="45"/>
      <c r="B84" s="15"/>
      <c r="C84" s="23" t="s">
        <v>61</v>
      </c>
      <c r="D84" s="75">
        <f>D85</f>
        <v>200000</v>
      </c>
      <c r="E84"/>
      <c r="F84"/>
      <c r="G84" s="47"/>
      <c r="H84" s="47"/>
      <c r="I84" s="47"/>
      <c r="J84" s="47"/>
      <c r="K84" s="47"/>
      <c r="L84" s="47"/>
    </row>
    <row r="85" spans="1:12" s="33" customFormat="1" ht="18.75" customHeight="1">
      <c r="A85" s="45"/>
      <c r="B85" s="31">
        <v>6110</v>
      </c>
      <c r="C85" s="28" t="s">
        <v>22</v>
      </c>
      <c r="D85" s="76">
        <v>200000</v>
      </c>
      <c r="E85"/>
      <c r="F85"/>
      <c r="G85" s="47"/>
      <c r="H85" s="47"/>
      <c r="I85" s="47"/>
      <c r="J85" s="47"/>
      <c r="K85" s="47"/>
      <c r="L85" s="47"/>
    </row>
    <row r="86" spans="1:12" s="33" customFormat="1" ht="19.5" customHeight="1">
      <c r="A86" s="65"/>
      <c r="B86" s="31"/>
      <c r="C86" s="66" t="s">
        <v>38</v>
      </c>
      <c r="D86" s="67">
        <f>D87</f>
        <v>40000</v>
      </c>
      <c r="E86"/>
      <c r="F86"/>
      <c r="G86" s="47"/>
      <c r="H86" s="47"/>
      <c r="I86" s="47"/>
      <c r="J86" s="47"/>
      <c r="K86" s="47"/>
      <c r="L86" s="47"/>
    </row>
    <row r="87" spans="1:4" ht="19.5" customHeight="1">
      <c r="A87" s="2">
        <v>900</v>
      </c>
      <c r="B87" s="3"/>
      <c r="C87" s="4" t="s">
        <v>15</v>
      </c>
      <c r="D87" s="41">
        <f>D88</f>
        <v>40000</v>
      </c>
    </row>
    <row r="88" spans="1:4" ht="19.5" customHeight="1">
      <c r="A88" s="5"/>
      <c r="B88" s="11">
        <v>90011</v>
      </c>
      <c r="C88" s="12" t="s">
        <v>5</v>
      </c>
      <c r="D88" s="22">
        <f>D89</f>
        <v>40000</v>
      </c>
    </row>
    <row r="89" spans="1:4" ht="25.5" customHeight="1">
      <c r="A89" s="5"/>
      <c r="B89" s="5"/>
      <c r="C89" s="16" t="s">
        <v>62</v>
      </c>
      <c r="D89" s="75">
        <f>D90</f>
        <v>40000</v>
      </c>
    </row>
    <row r="90" spans="1:12" s="33" customFormat="1" ht="19.5" customHeight="1">
      <c r="A90" s="45"/>
      <c r="B90" s="31">
        <v>4210</v>
      </c>
      <c r="C90" s="28" t="s">
        <v>20</v>
      </c>
      <c r="D90" s="76">
        <v>40000</v>
      </c>
      <c r="E90"/>
      <c r="F90"/>
      <c r="G90" s="47"/>
      <c r="H90" s="47"/>
      <c r="I90" s="47"/>
      <c r="J90" s="47"/>
      <c r="K90" s="47"/>
      <c r="L90" s="47"/>
    </row>
    <row r="91" spans="1:12" s="27" customFormat="1" ht="19.5" customHeight="1">
      <c r="A91" s="26"/>
      <c r="B91" s="54"/>
      <c r="C91" s="29" t="s">
        <v>14</v>
      </c>
      <c r="D91" s="42">
        <f>D10+D11-D22</f>
        <v>47752</v>
      </c>
      <c r="E91"/>
      <c r="F91"/>
      <c r="G91"/>
      <c r="H91"/>
      <c r="I91"/>
      <c r="J91"/>
      <c r="K91"/>
      <c r="L91"/>
    </row>
    <row r="92" spans="1:12" s="1" customFormat="1" ht="19.5" customHeight="1">
      <c r="A92" s="11"/>
      <c r="B92" s="17"/>
      <c r="C92" s="40" t="s">
        <v>8</v>
      </c>
      <c r="D92" s="13">
        <f>D22+D91</f>
        <v>3447952</v>
      </c>
      <c r="E92"/>
      <c r="F92"/>
      <c r="G92"/>
      <c r="H92"/>
      <c r="I92"/>
      <c r="J92"/>
      <c r="K92"/>
      <c r="L92"/>
    </row>
    <row r="93" ht="19.5" customHeight="1">
      <c r="D93" s="18"/>
    </row>
    <row r="94" spans="2:4" ht="19.5" customHeight="1">
      <c r="B94" s="94" t="s">
        <v>64</v>
      </c>
      <c r="D94" s="96" t="s">
        <v>66</v>
      </c>
    </row>
    <row r="95" spans="2:4" ht="15.75" customHeight="1">
      <c r="B95" s="95"/>
      <c r="D95" s="96" t="s">
        <v>67</v>
      </c>
    </row>
    <row r="96" spans="2:4" ht="19.5" customHeight="1">
      <c r="B96" s="94" t="s">
        <v>65</v>
      </c>
      <c r="D96" s="96" t="s">
        <v>68</v>
      </c>
    </row>
    <row r="97" ht="19.5" customHeight="1">
      <c r="D97" s="74"/>
    </row>
    <row r="98" ht="19.5" customHeight="1">
      <c r="D98" s="74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</sheetData>
  <mergeCells count="4">
    <mergeCell ref="A7:A8"/>
    <mergeCell ref="B7:B8"/>
    <mergeCell ref="C7:C8"/>
    <mergeCell ref="D7:D8"/>
  </mergeCells>
  <printOptions horizontalCentered="1"/>
  <pageMargins left="0.5905511811023623" right="0.5905511811023623" top="0.6692913385826772" bottom="0.7086614173228347" header="0.5118110236220472" footer="0.5118110236220472"/>
  <pageSetup firstPageNumber="216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2005-01-26T10:46:43Z</cp:lastPrinted>
  <dcterms:created xsi:type="dcterms:W3CDTF">1998-12-12T11:41:09Z</dcterms:created>
  <cp:category/>
  <cp:version/>
  <cp:contentType/>
  <cp:contentStatus/>
</cp:coreProperties>
</file>