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598" activeTab="0"/>
  </bookViews>
  <sheets>
    <sheet name="UE" sheetId="1" r:id="rId1"/>
  </sheets>
  <definedNames>
    <definedName name="_xlnm.Print_Titles" localSheetId="0">'UE'!$7:$9</definedName>
  </definedNames>
  <calcPr fullCalcOnLoad="1"/>
</workbook>
</file>

<file path=xl/sharedStrings.xml><?xml version="1.0" encoding="utf-8"?>
<sst xmlns="http://schemas.openxmlformats.org/spreadsheetml/2006/main" count="124" uniqueCount="94">
  <si>
    <t>w złotych</t>
  </si>
  <si>
    <t xml:space="preserve">Rozdz.                          </t>
  </si>
  <si>
    <t>Dział</t>
  </si>
  <si>
    <t>Administracja publiczna</t>
  </si>
  <si>
    <t xml:space="preserve"> organizacyjna realizująca program lub koordynująca jego wykonanie</t>
  </si>
  <si>
    <t>Jednostka</t>
  </si>
  <si>
    <t>Okres realizacji programu</t>
  </si>
  <si>
    <t>Łączne nakłady finansowe</t>
  </si>
  <si>
    <t>Kultura i ochrona dziedzictwa narodowego</t>
  </si>
  <si>
    <t>Biblioteki</t>
  </si>
  <si>
    <t>Miejska Biblioteka Publiczna</t>
  </si>
  <si>
    <t>Pozostałe zadania w zakresie polityki społecznej</t>
  </si>
  <si>
    <t>Powiatowe urzędy pracy</t>
  </si>
  <si>
    <t>Zrealizowane nakłady finansowe</t>
  </si>
  <si>
    <t>Nazwa: działu, rozdziału, programu/projektu</t>
  </si>
  <si>
    <t>Wydatki na 2006 rok</t>
  </si>
  <si>
    <t>Wydatki na 2007 rok</t>
  </si>
  <si>
    <t>Edukacyjna opieka wychowawcza</t>
  </si>
  <si>
    <t>Oświata i wychowanie</t>
  </si>
  <si>
    <t>Szkoły podstawowe</t>
  </si>
  <si>
    <t>Urzędy miast i miast na prawach powiatu</t>
  </si>
  <si>
    <t>Lokalny transport zbiorowy</t>
  </si>
  <si>
    <t>Drogi publiczne w miastach na prawach powiatu</t>
  </si>
  <si>
    <t>ul. Willowa</t>
  </si>
  <si>
    <t>przebudowa ul. Krańcowej na odcinku od al. Witosa do ul. Długiej</t>
  </si>
  <si>
    <t>przebudowa na odcinku o dł. 1,4 km w zakresie dostosowania do obciążenia 100 kN/oś</t>
  </si>
  <si>
    <t>przebudowa ul. Jana Pawła II na odcinku 
od ul. Nadbystrzyckiej do ul. Szafirowej</t>
  </si>
  <si>
    <t>przebudowa na odcinku o dł. 2,6 km w zakresie dostosowania do obciążenia 100 kN/oś</t>
  </si>
  <si>
    <t>przebudowa ul. Choiny na odcinku 
od ul. Związkowej do ul. Paderewskiego</t>
  </si>
  <si>
    <t>przebudowa na odcinku o dł. 0,9 km w zakresie dostosowania do obciążenia 100 kN/oś</t>
  </si>
  <si>
    <t>przebudowa ul. Szeligowskiego na odcinku 
od al. Smorawińskiego do ul. Związkowej</t>
  </si>
  <si>
    <t>przebudowa na odcinku o dł. 0,65 km w zakresie dostosowania do obciążenia 100 kN/oś</t>
  </si>
  <si>
    <t>Drogi publiczne gminne</t>
  </si>
  <si>
    <t>budowa trakcji trolejbusowej w ulicach Roztocze-Orkana-Armii Krajowej-Bohaterów Monte Cassino-Wileńska</t>
  </si>
  <si>
    <t>zakończenie budowy odcinka od ul. Sławinkowskiej do ulicy tarasowej (II etap)</t>
  </si>
  <si>
    <t>budowa odcinka od ul. Wojciechowskiej 
do ul. Nałęczowskiej o dł. 0,8 km wraz 
z odwodnieniem i zbiornikiem retencyjnym</t>
  </si>
  <si>
    <t>zwiększenie aktywności zawodowej bezrobotnych, poradnictwo zawodowe, pośrednictwo pracy, szkolenia, doradztwo dla osób rozpoczynających działalność gospodarczą, dotacje, prace interwencyjne, staże</t>
  </si>
  <si>
    <t>zwiększenie aktywności zawodowej bezrobotnych, poradnictwo zawodowe, pośrednictwo pracy, szkolenia, doradztwo dla osób rozpoczynających działalność gospodarczą, dotacje, prace interwencyjne</t>
  </si>
  <si>
    <t>Pomoc materialna dla uczniów</t>
  </si>
  <si>
    <t>realizacja projektu: "Fundusz stypendialny Miasta Lublin szansą ponadgimnazjalistów 
z terenów wiejskich"</t>
  </si>
  <si>
    <t>realizacja projektu "Start młodych"</t>
  </si>
  <si>
    <t>realizacje projektu "Aktywny powrót"</t>
  </si>
  <si>
    <t>Kultura fizyczna i sport</t>
  </si>
  <si>
    <t>Instytucje kultury fizycznej</t>
  </si>
  <si>
    <t>likwidacja barier w dostępie do kształcenia dotkliwymi dla uczniów pochodzących z rodzin biednych, zamieszkałych na terenach wiejskich</t>
  </si>
  <si>
    <t>2006-2007</t>
  </si>
  <si>
    <t>2005-2006</t>
  </si>
  <si>
    <t>własnych 
i innych zwrotnych</t>
  </si>
  <si>
    <t>Unii Europejskiej</t>
  </si>
  <si>
    <t>budżetu państwa 
i innych bezzwrotnych</t>
  </si>
  <si>
    <t>Wydatki na 2006 rok 
z tego ze środków:</t>
  </si>
  <si>
    <t>Wydatki na 2007 rok 
z tego ze środków:</t>
  </si>
  <si>
    <t>przebudowa al. Smorawińskiego od 
al. Solidarności do al. Kompozytorów Polskich (wraz z rondem)</t>
  </si>
  <si>
    <t>2005-2007</t>
  </si>
  <si>
    <t>przebudowa ul. Nadbystrzyckiej od ul. Jana Pawła II (bez ronda) do ul. Zana (łącznie ze skrzyżowaniem)</t>
  </si>
  <si>
    <t>przebudowa ulic: Mełgiewskiej, Metalurgicznej 
i częściowo Grygowej w celu połączenia  
z węzłem drogowym obwodnicy Mełgiew 
- I etap</t>
  </si>
  <si>
    <t>2004-2007</t>
  </si>
  <si>
    <t>2005-2008</t>
  </si>
  <si>
    <t>Urząd Miasta Lublin</t>
  </si>
  <si>
    <t>Wydatki na 2008 rok 
z tego ze środków:</t>
  </si>
  <si>
    <t>Transport i łączność</t>
  </si>
  <si>
    <t xml:space="preserve">Ogółem </t>
  </si>
  <si>
    <t>Gimnazja</t>
  </si>
  <si>
    <t>Szkoły zawodowe</t>
  </si>
  <si>
    <t>termomodernizacja budynków Zespołu Szkół Elektronicznych przy ul. Wojciechowskiej 38</t>
  </si>
  <si>
    <t>Planowane wydatki na wieloletnie programy i projekty inwestycyjne współfinansowane ze środków</t>
  </si>
  <si>
    <t>europejskich w latach 2006-2008</t>
  </si>
  <si>
    <t>budowa trakcji trolejbusowej 
w ulicach Roztocze-Orkana-Armii Krajowej-Bohaterów Monte Cassino-Wileńska</t>
  </si>
  <si>
    <t>budowa odcinka ulicy o dł. ok.  2,4 km wraz 
z włączeniem do al. Kraśnickiej</t>
  </si>
  <si>
    <t>przebudowa ulicy na odcinku o dł. 1,05 km w zakresie dostosowania do obciążenia 100 kN/oś</t>
  </si>
  <si>
    <t>przebudowa al. Andersa od 
al. Spółdzielczości Pracy do ul. Koryznowej (wraz z rondem gen. Berbeckiego) w Lublinie</t>
  </si>
  <si>
    <t>przebudowa ulicy na odcinku o dł. 0, 95 km w zakresie dostosowania do obciążenia 100 kN/oś</t>
  </si>
  <si>
    <t>przebudowa ulicy na odcinku o dł. 1,3 km w zakresie dostosowania do obciążenia 100 kN/oś</t>
  </si>
  <si>
    <t>przebudowa ulicy Mełgiewskiej na odcinku o dł. 0,85 km (od ul. Gospodarczej do końca odcinka dwujezdniowego) w zakresie dostosowania do obciążenia 100 kN/oś</t>
  </si>
  <si>
    <t>termomodernizacja budynku Szkoły Podstawowej nr 29**</t>
  </si>
  <si>
    <t>informatyzacja MBP, w tym zakup sprzętu komputerowego, budowa instalacji alarmowych i sieci strukturalnych, uruchomienie PIAP-ów oraz wdrożenie systemu elektronicznej ewidencji wypożyczeń księgozbioru</t>
  </si>
  <si>
    <t>modernizacja Stadionu Miejskiego 
przy Al. Zygmuntowskich 5 w Lublinie</t>
  </si>
  <si>
    <t xml:space="preserve"> **zadanie realizowane w ramach projektu "termomodernizacja budynków: Gimnazjum nr 8 i 10 oraz Szkoły Podstawowej nr 29"</t>
  </si>
  <si>
    <t>termomodernizacja budynku biurowego przy 
ul. Wieniawskiej 14*</t>
  </si>
  <si>
    <t xml:space="preserve"> budowa ul. Gnieźnieńskiej nr 106846 L 
w Lublinie</t>
  </si>
  <si>
    <t>termomodernizacja budynku Szkoły Podstawowej nr 27*</t>
  </si>
  <si>
    <t>modernizacja węzła cieplnego i kotłowni, wymiana instalacji centralnego ogrzewania oraz okien i drzwi zewnętrznych, docieplenie dachu, stropodachu i ścian zewnętrznych</t>
  </si>
  <si>
    <t>modernizacja węzłów cieplnych i kotłowni, wymiana instalacji centralnego ogrzewania oraz okien i drzwi zewnętrznych, docieplenie dachów, stropodachów i ścian zewnętrznych</t>
  </si>
  <si>
    <t>modernizacja węzła cieplnego i kotłowni, wymiana instalacji centralnego ogrzewania oraz okien i drzwi zewnętrznych, docieplenie dachów, stropodachów i ścian zewnętrznych</t>
  </si>
  <si>
    <t xml:space="preserve">Informatyzacja Miejskiej Biblioteki Publicznej w Lublinie i utworzenie PIAP-ów w w filiach MBP 
- II etap </t>
  </si>
  <si>
    <t>przebudowa widowni (trybuny), modernizacja: obiektów obsługi stadionu, budynku administracyjno-szatniowego, instalacji zewnętrznych,  płyty boiska oraz układu drogowego</t>
  </si>
  <si>
    <t xml:space="preserve"> * zadanie realizowane w ramach projektu "termomodernizacja budynków: biurowego przy ul. Wieniawskiej 14 i Szkoły Podstawowej nr 27"</t>
  </si>
  <si>
    <t>przedłużenie ul. Jana Pawła II do 
al. Kraśnickiej wraz z odwodnieniem 
i oświetleniem w Lublinie</t>
  </si>
  <si>
    <t>Załącznik nr 5</t>
  </si>
  <si>
    <t>Rady Miasta Lublin</t>
  </si>
  <si>
    <t>z dnia 29 grudnia 2005 r.</t>
  </si>
  <si>
    <t xml:space="preserve">do uchwały nr 849/XXXVI/2005         </t>
  </si>
  <si>
    <t>Cel zadania  / programu</t>
  </si>
  <si>
    <t>termomodernizacja budynku Gimnazjum 
Nr 8 i 10**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</si>
</sst>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\ &quot;zł&quot;"/>
  </numFmts>
  <fonts count="15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b/>
      <sz val="13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dotted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5" fillId="0" borderId="3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/>
    </xf>
    <xf numFmtId="1" fontId="2" fillId="3" borderId="4" xfId="0" applyNumberFormat="1" applyFont="1" applyFill="1" applyBorder="1" applyAlignment="1">
      <alignment/>
    </xf>
    <xf numFmtId="1" fontId="3" fillId="0" borderId="7" xfId="0" applyNumberFormat="1" applyFont="1" applyBorder="1" applyAlignment="1">
      <alignment/>
    </xf>
    <xf numFmtId="0" fontId="3" fillId="3" borderId="4" xfId="0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0" fontId="3" fillId="2" borderId="8" xfId="0" applyFont="1" applyFill="1" applyBorder="1" applyAlignment="1">
      <alignment wrapText="1"/>
    </xf>
    <xf numFmtId="3" fontId="3" fillId="2" borderId="8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wrapText="1"/>
    </xf>
    <xf numFmtId="3" fontId="2" fillId="0" borderId="7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1" fillId="2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3" fontId="2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/>
    </xf>
    <xf numFmtId="1" fontId="2" fillId="3" borderId="7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3" fillId="3" borderId="7" xfId="0" applyNumberFormat="1" applyFont="1" applyFill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center" wrapText="1"/>
    </xf>
    <xf numFmtId="1" fontId="3" fillId="3" borderId="7" xfId="0" applyNumberFormat="1" applyFont="1" applyFill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 wrapText="1"/>
    </xf>
    <xf numFmtId="3" fontId="3" fillId="3" borderId="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wrapText="1"/>
    </xf>
    <xf numFmtId="3" fontId="9" fillId="0" borderId="7" xfId="0" applyNumberFormat="1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1" fontId="2" fillId="0" borderId="3" xfId="0" applyNumberFormat="1" applyFont="1" applyBorder="1" applyAlignment="1">
      <alignment/>
    </xf>
    <xf numFmtId="0" fontId="10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 wrapText="1"/>
    </xf>
    <xf numFmtId="1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3" fontId="3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3" fontId="2" fillId="0" borderId="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11" fillId="0" borderId="0" xfId="0" applyFont="1" applyAlignment="1">
      <alignment/>
    </xf>
    <xf numFmtId="0" fontId="3" fillId="2" borderId="8" xfId="0" applyFont="1" applyFill="1" applyBorder="1" applyAlignment="1">
      <alignment horizontal="right" wrapText="1"/>
    </xf>
    <xf numFmtId="1" fontId="2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3" fontId="2" fillId="0" borderId="3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7">
      <pane ySplit="2145" topLeftCell="BM30" activePane="bottomLeft" state="split"/>
      <selection pane="topLeft" activeCell="D9" sqref="D9"/>
      <selection pane="bottomLeft" activeCell="D50" sqref="D50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43.75390625" style="10" customWidth="1"/>
    <col min="4" max="4" width="41.625" style="10" customWidth="1"/>
    <col min="5" max="5" width="15.125" style="10" customWidth="1"/>
    <col min="6" max="6" width="11.75390625" style="50" customWidth="1"/>
    <col min="7" max="7" width="12.375" style="50" customWidth="1"/>
    <col min="8" max="8" width="13.00390625" style="50" customWidth="1"/>
    <col min="9" max="9" width="11.75390625" style="0" hidden="1" customWidth="1"/>
    <col min="10" max="10" width="11.75390625" style="0" customWidth="1"/>
    <col min="11" max="11" width="12.25390625" style="0" customWidth="1"/>
    <col min="12" max="12" width="13.25390625" style="0" customWidth="1"/>
    <col min="13" max="13" width="11.75390625" style="0" hidden="1" customWidth="1"/>
    <col min="14" max="14" width="11.75390625" style="0" customWidth="1"/>
    <col min="15" max="15" width="12.25390625" style="0" customWidth="1"/>
    <col min="16" max="16" width="13.25390625" style="0" customWidth="1"/>
    <col min="17" max="17" width="11.75390625" style="0" customWidth="1"/>
    <col min="18" max="18" width="12.25390625" style="0" customWidth="1"/>
    <col min="19" max="19" width="13.25390625" style="0" customWidth="1"/>
  </cols>
  <sheetData>
    <row r="1" spans="3:16" s="1" customFormat="1" ht="21" customHeight="1">
      <c r="C1" s="11"/>
      <c r="D1" s="11"/>
      <c r="E1" s="11"/>
      <c r="F1" s="43"/>
      <c r="G1" s="43"/>
      <c r="H1" s="43"/>
      <c r="P1" s="123" t="s">
        <v>88</v>
      </c>
    </row>
    <row r="2" spans="7:16" s="1" customFormat="1" ht="21" customHeight="1">
      <c r="G2" s="34"/>
      <c r="H2" s="34"/>
      <c r="P2" s="123" t="s">
        <v>91</v>
      </c>
    </row>
    <row r="3" spans="3:16" s="1" customFormat="1" ht="21" customHeight="1">
      <c r="C3" s="129" t="s">
        <v>65</v>
      </c>
      <c r="D3" s="129"/>
      <c r="E3" s="129"/>
      <c r="F3" s="129"/>
      <c r="G3" s="129"/>
      <c r="H3" s="129"/>
      <c r="P3" s="123" t="s">
        <v>89</v>
      </c>
    </row>
    <row r="4" spans="3:16" s="1" customFormat="1" ht="21" customHeight="1">
      <c r="C4" s="129" t="s">
        <v>66</v>
      </c>
      <c r="D4" s="129"/>
      <c r="E4" s="129"/>
      <c r="F4" s="129"/>
      <c r="G4" s="129"/>
      <c r="H4" s="122"/>
      <c r="P4" s="123" t="s">
        <v>90</v>
      </c>
    </row>
    <row r="5" spans="3:16" s="1" customFormat="1" ht="21" customHeight="1">
      <c r="C5" s="121"/>
      <c r="D5" s="121"/>
      <c r="E5" s="121"/>
      <c r="F5" s="121"/>
      <c r="G5" s="121"/>
      <c r="H5" s="122"/>
      <c r="P5" s="64"/>
    </row>
    <row r="6" spans="2:19" s="1" customFormat="1" ht="21" customHeight="1" thickBot="1">
      <c r="B6" s="2"/>
      <c r="C6" s="11"/>
      <c r="D6" s="11"/>
      <c r="E6" s="11"/>
      <c r="F6" s="43"/>
      <c r="G6" s="43"/>
      <c r="H6" s="43"/>
      <c r="M6" s="4"/>
      <c r="S6" s="113" t="s">
        <v>0</v>
      </c>
    </row>
    <row r="7" spans="1:19" s="1" customFormat="1" ht="30" customHeight="1" thickBot="1" thickTop="1">
      <c r="A7" s="5"/>
      <c r="B7" s="5"/>
      <c r="C7" s="12"/>
      <c r="D7" s="12"/>
      <c r="E7" s="6" t="s">
        <v>5</v>
      </c>
      <c r="F7" s="6"/>
      <c r="G7" s="6"/>
      <c r="H7" s="6"/>
      <c r="I7" s="6"/>
      <c r="J7" s="130" t="s">
        <v>50</v>
      </c>
      <c r="K7" s="131"/>
      <c r="L7" s="132"/>
      <c r="M7" s="6"/>
      <c r="N7" s="130" t="s">
        <v>51</v>
      </c>
      <c r="O7" s="131"/>
      <c r="P7" s="132"/>
      <c r="Q7" s="130" t="s">
        <v>59</v>
      </c>
      <c r="R7" s="131"/>
      <c r="S7" s="132"/>
    </row>
    <row r="8" spans="1:19" s="1" customFormat="1" ht="66.75" customHeight="1" thickBot="1" thickTop="1">
      <c r="A8" s="33" t="s">
        <v>2</v>
      </c>
      <c r="B8" s="7" t="s">
        <v>1</v>
      </c>
      <c r="C8" s="7" t="s">
        <v>14</v>
      </c>
      <c r="D8" s="7" t="s">
        <v>92</v>
      </c>
      <c r="E8" s="7" t="s">
        <v>4</v>
      </c>
      <c r="F8" s="7" t="s">
        <v>6</v>
      </c>
      <c r="G8" s="7" t="s">
        <v>7</v>
      </c>
      <c r="H8" s="7" t="s">
        <v>13</v>
      </c>
      <c r="I8" s="7" t="s">
        <v>15</v>
      </c>
      <c r="J8" s="65" t="s">
        <v>47</v>
      </c>
      <c r="K8" s="65" t="s">
        <v>48</v>
      </c>
      <c r="L8" s="65" t="s">
        <v>49</v>
      </c>
      <c r="M8" s="7" t="s">
        <v>16</v>
      </c>
      <c r="N8" s="65" t="s">
        <v>47</v>
      </c>
      <c r="O8" s="65" t="s">
        <v>48</v>
      </c>
      <c r="P8" s="65" t="s">
        <v>49</v>
      </c>
      <c r="Q8" s="65" t="s">
        <v>47</v>
      </c>
      <c r="R8" s="65" t="s">
        <v>48</v>
      </c>
      <c r="S8" s="65" t="s">
        <v>49</v>
      </c>
    </row>
    <row r="9" spans="1:19" s="67" customFormat="1" ht="23.25" customHeight="1" thickBot="1" thickTop="1">
      <c r="A9" s="66">
        <v>1</v>
      </c>
      <c r="B9" s="66">
        <v>2</v>
      </c>
      <c r="C9" s="16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66">
        <v>9</v>
      </c>
      <c r="J9" s="66">
        <v>9</v>
      </c>
      <c r="K9" s="66">
        <v>10</v>
      </c>
      <c r="L9" s="66">
        <v>11</v>
      </c>
      <c r="M9" s="66">
        <v>14</v>
      </c>
      <c r="N9" s="66">
        <v>12</v>
      </c>
      <c r="O9" s="66">
        <v>13</v>
      </c>
      <c r="P9" s="66">
        <v>14</v>
      </c>
      <c r="Q9" s="66">
        <v>15</v>
      </c>
      <c r="R9" s="66">
        <v>16</v>
      </c>
      <c r="S9" s="66">
        <v>17</v>
      </c>
    </row>
    <row r="10" spans="1:19" s="3" customFormat="1" ht="26.25" customHeight="1" thickBot="1" thickTop="1">
      <c r="A10" s="8"/>
      <c r="B10" s="8"/>
      <c r="C10" s="114" t="s">
        <v>61</v>
      </c>
      <c r="D10" s="24"/>
      <c r="E10" s="24"/>
      <c r="F10" s="44"/>
      <c r="G10" s="25">
        <f>G11+G27+G30+G45+G48</f>
        <v>144517606</v>
      </c>
      <c r="H10" s="25">
        <f aca="true" t="shared" si="0" ref="H10:S10">H11+H27+H30+H45+H48</f>
        <v>11893132</v>
      </c>
      <c r="I10" s="25">
        <f t="shared" si="0"/>
        <v>0</v>
      </c>
      <c r="J10" s="25">
        <f t="shared" si="0"/>
        <v>9547400</v>
      </c>
      <c r="K10" s="25">
        <f>K11+K27+K30+K45+K48</f>
        <v>16880550</v>
      </c>
      <c r="L10" s="25">
        <f>L11+L27+L30+L45+L48</f>
        <v>1500000</v>
      </c>
      <c r="M10" s="25">
        <f t="shared" si="0"/>
        <v>0</v>
      </c>
      <c r="N10" s="25">
        <f t="shared" si="0"/>
        <v>24451126</v>
      </c>
      <c r="O10" s="25">
        <f t="shared" si="0"/>
        <v>42591738</v>
      </c>
      <c r="P10" s="25">
        <f t="shared" si="0"/>
        <v>21980835</v>
      </c>
      <c r="Q10" s="25">
        <f t="shared" si="0"/>
        <v>5327500</v>
      </c>
      <c r="R10" s="25">
        <f t="shared" si="0"/>
        <v>7827500</v>
      </c>
      <c r="S10" s="25">
        <f t="shared" si="0"/>
        <v>2500000</v>
      </c>
    </row>
    <row r="11" spans="1:19" ht="23.25" customHeight="1">
      <c r="A11" s="36">
        <v>600</v>
      </c>
      <c r="B11" s="36"/>
      <c r="C11" s="21" t="s">
        <v>60</v>
      </c>
      <c r="D11" s="21"/>
      <c r="E11" s="21"/>
      <c r="F11" s="45"/>
      <c r="G11" s="63">
        <f>G12+G14+G25</f>
        <v>74812158</v>
      </c>
      <c r="H11" s="63">
        <f aca="true" t="shared" si="1" ref="H11:O11">H12+H14+H25</f>
        <v>9948360</v>
      </c>
      <c r="I11" s="63">
        <f t="shared" si="1"/>
        <v>0</v>
      </c>
      <c r="J11" s="63">
        <f t="shared" si="1"/>
        <v>5194000</v>
      </c>
      <c r="K11" s="63">
        <f t="shared" si="1"/>
        <v>14880550</v>
      </c>
      <c r="L11" s="63"/>
      <c r="M11" s="63">
        <f t="shared" si="1"/>
        <v>0</v>
      </c>
      <c r="N11" s="63">
        <f t="shared" si="1"/>
        <v>12488927</v>
      </c>
      <c r="O11" s="63">
        <f t="shared" si="1"/>
        <v>32282937</v>
      </c>
      <c r="P11" s="22"/>
      <c r="Q11" s="22"/>
      <c r="R11" s="22"/>
      <c r="S11" s="22"/>
    </row>
    <row r="12" spans="1:19" s="2" customFormat="1" ht="24" customHeight="1">
      <c r="A12" s="15"/>
      <c r="B12" s="68">
        <v>60004</v>
      </c>
      <c r="C12" s="69" t="s">
        <v>21</v>
      </c>
      <c r="D12" s="70"/>
      <c r="E12" s="17"/>
      <c r="F12" s="46"/>
      <c r="G12" s="62">
        <f>G13</f>
        <v>5925610</v>
      </c>
      <c r="H12" s="62"/>
      <c r="I12" s="62">
        <f aca="true" t="shared" si="2" ref="I12:O12">I13</f>
        <v>0</v>
      </c>
      <c r="J12" s="62">
        <f t="shared" si="2"/>
        <v>300000</v>
      </c>
      <c r="K12" s="62">
        <f t="shared" si="2"/>
        <v>900000</v>
      </c>
      <c r="L12" s="62"/>
      <c r="M12" s="62">
        <f t="shared" si="2"/>
        <v>0</v>
      </c>
      <c r="N12" s="62">
        <f t="shared" si="2"/>
        <v>1181403</v>
      </c>
      <c r="O12" s="62">
        <f t="shared" si="2"/>
        <v>3544207</v>
      </c>
      <c r="P12" s="23"/>
      <c r="Q12" s="23"/>
      <c r="R12" s="23"/>
      <c r="S12" s="23"/>
    </row>
    <row r="13" spans="1:19" s="2" customFormat="1" ht="45.75" customHeight="1">
      <c r="A13" s="15"/>
      <c r="B13" s="14"/>
      <c r="C13" s="95" t="s">
        <v>67</v>
      </c>
      <c r="D13" s="71" t="s">
        <v>33</v>
      </c>
      <c r="E13" s="97" t="s">
        <v>58</v>
      </c>
      <c r="F13" s="98" t="s">
        <v>45</v>
      </c>
      <c r="G13" s="99">
        <v>5925610</v>
      </c>
      <c r="H13" s="100"/>
      <c r="I13" s="39"/>
      <c r="J13" s="39">
        <v>300000</v>
      </c>
      <c r="K13" s="39">
        <v>900000</v>
      </c>
      <c r="L13" s="39"/>
      <c r="M13" s="39"/>
      <c r="N13" s="39">
        <v>1181403</v>
      </c>
      <c r="O13" s="39">
        <v>3544207</v>
      </c>
      <c r="P13" s="39"/>
      <c r="Q13" s="39"/>
      <c r="R13" s="39"/>
      <c r="S13" s="39"/>
    </row>
    <row r="14" spans="1:19" s="2" customFormat="1" ht="33" customHeight="1">
      <c r="A14" s="15"/>
      <c r="B14" s="68">
        <v>60015</v>
      </c>
      <c r="C14" s="69" t="s">
        <v>22</v>
      </c>
      <c r="D14" s="70"/>
      <c r="E14" s="92"/>
      <c r="F14" s="93"/>
      <c r="G14" s="94">
        <f>G16+G21+G22+G23+G24</f>
        <v>61359106</v>
      </c>
      <c r="H14" s="94">
        <f aca="true" t="shared" si="3" ref="H14:O14">H16+H21+H22+H23+H24</f>
        <v>8671834</v>
      </c>
      <c r="I14" s="94">
        <f t="shared" si="3"/>
        <v>0</v>
      </c>
      <c r="J14" s="94">
        <f t="shared" si="3"/>
        <v>4253000</v>
      </c>
      <c r="K14" s="94">
        <f t="shared" si="3"/>
        <v>12756550</v>
      </c>
      <c r="L14" s="94"/>
      <c r="M14" s="94">
        <f t="shared" si="3"/>
        <v>0</v>
      </c>
      <c r="N14" s="94">
        <f t="shared" si="3"/>
        <v>10207524</v>
      </c>
      <c r="O14" s="94">
        <f t="shared" si="3"/>
        <v>25466730</v>
      </c>
      <c r="P14" s="94"/>
      <c r="Q14" s="94"/>
      <c r="R14" s="94"/>
      <c r="S14" s="94"/>
    </row>
    <row r="15" spans="1:19" s="2" customFormat="1" ht="30.75" customHeight="1" hidden="1">
      <c r="A15" s="15"/>
      <c r="B15" s="14"/>
      <c r="C15" s="81" t="s">
        <v>23</v>
      </c>
      <c r="D15" s="82" t="s">
        <v>34</v>
      </c>
      <c r="E15" s="97"/>
      <c r="F15" s="98" t="s">
        <v>46</v>
      </c>
      <c r="G15" s="99">
        <v>7680580</v>
      </c>
      <c r="H15" s="99">
        <f>2090239+717328-923</f>
        <v>2806644</v>
      </c>
      <c r="I15" s="101"/>
      <c r="J15" s="101">
        <f>830910+998026+50000</f>
        <v>1878936</v>
      </c>
      <c r="K15" s="101">
        <v>2995000</v>
      </c>
      <c r="L15" s="101"/>
      <c r="M15" s="101"/>
      <c r="N15" s="101"/>
      <c r="O15" s="101"/>
      <c r="P15" s="101"/>
      <c r="Q15" s="101"/>
      <c r="R15" s="101"/>
      <c r="S15" s="101"/>
    </row>
    <row r="16" spans="1:19" s="2" customFormat="1" ht="45.75" customHeight="1">
      <c r="A16" s="15"/>
      <c r="B16" s="72"/>
      <c r="C16" s="74" t="s">
        <v>87</v>
      </c>
      <c r="D16" s="73" t="s">
        <v>68</v>
      </c>
      <c r="E16" s="102" t="s">
        <v>58</v>
      </c>
      <c r="F16" s="103" t="s">
        <v>56</v>
      </c>
      <c r="G16" s="104">
        <v>38254000</v>
      </c>
      <c r="H16" s="104">
        <v>8265208</v>
      </c>
      <c r="I16" s="105"/>
      <c r="J16" s="105">
        <v>2000000</v>
      </c>
      <c r="K16" s="105">
        <v>6000000</v>
      </c>
      <c r="L16" s="105"/>
      <c r="M16" s="105"/>
      <c r="N16" s="105">
        <v>6785324</v>
      </c>
      <c r="O16" s="105">
        <v>15200000</v>
      </c>
      <c r="P16" s="105"/>
      <c r="Q16" s="105"/>
      <c r="R16" s="105"/>
      <c r="S16" s="105"/>
    </row>
    <row r="17" spans="1:19" s="2" customFormat="1" ht="30.75" customHeight="1" hidden="1">
      <c r="A17" s="15"/>
      <c r="B17" s="72"/>
      <c r="C17" s="74" t="s">
        <v>24</v>
      </c>
      <c r="D17" s="73" t="s">
        <v>25</v>
      </c>
      <c r="E17" s="102"/>
      <c r="F17" s="103"/>
      <c r="G17" s="104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s="2" customFormat="1" ht="30.75" customHeight="1" hidden="1">
      <c r="A18" s="15"/>
      <c r="B18" s="72"/>
      <c r="C18" s="74" t="s">
        <v>26</v>
      </c>
      <c r="D18" s="73" t="s">
        <v>27</v>
      </c>
      <c r="E18" s="102"/>
      <c r="F18" s="103"/>
      <c r="G18" s="104"/>
      <c r="H18" s="10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s="2" customFormat="1" ht="30.75" customHeight="1" hidden="1">
      <c r="A19" s="15"/>
      <c r="B19" s="72"/>
      <c r="C19" s="74" t="s">
        <v>28</v>
      </c>
      <c r="D19" s="73" t="s">
        <v>29</v>
      </c>
      <c r="E19" s="102"/>
      <c r="F19" s="103"/>
      <c r="G19" s="104"/>
      <c r="H19" s="104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s="2" customFormat="1" ht="30.75" customHeight="1" hidden="1">
      <c r="A20" s="15"/>
      <c r="B20" s="72"/>
      <c r="C20" s="75" t="s">
        <v>30</v>
      </c>
      <c r="D20" s="73" t="s">
        <v>31</v>
      </c>
      <c r="E20" s="102"/>
      <c r="F20" s="103"/>
      <c r="G20" s="104"/>
      <c r="H20" s="104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s="2" customFormat="1" ht="45" customHeight="1">
      <c r="A21" s="15"/>
      <c r="B21" s="72"/>
      <c r="C21" s="74" t="s">
        <v>52</v>
      </c>
      <c r="D21" s="73" t="s">
        <v>69</v>
      </c>
      <c r="E21" s="102" t="s">
        <v>58</v>
      </c>
      <c r="F21" s="103" t="s">
        <v>53</v>
      </c>
      <c r="G21" s="104">
        <v>5498000</v>
      </c>
      <c r="H21" s="104">
        <v>103700</v>
      </c>
      <c r="I21" s="105"/>
      <c r="J21" s="105">
        <v>127000</v>
      </c>
      <c r="K21" s="105">
        <v>379300</v>
      </c>
      <c r="L21" s="105"/>
      <c r="M21" s="105"/>
      <c r="N21" s="105">
        <v>1222000</v>
      </c>
      <c r="O21" s="105">
        <v>3666000</v>
      </c>
      <c r="P21" s="105"/>
      <c r="Q21" s="105"/>
      <c r="R21" s="105"/>
      <c r="S21" s="105"/>
    </row>
    <row r="22" spans="1:19" s="2" customFormat="1" ht="46.5" customHeight="1">
      <c r="A22" s="15"/>
      <c r="B22" s="72"/>
      <c r="C22" s="74" t="s">
        <v>70</v>
      </c>
      <c r="D22" s="73" t="s">
        <v>71</v>
      </c>
      <c r="E22" s="102" t="s">
        <v>58</v>
      </c>
      <c r="F22" s="103" t="s">
        <v>53</v>
      </c>
      <c r="G22" s="104">
        <v>7024000</v>
      </c>
      <c r="H22" s="104">
        <v>98820</v>
      </c>
      <c r="I22" s="105"/>
      <c r="J22" s="105">
        <v>748000</v>
      </c>
      <c r="K22" s="105">
        <v>2244000</v>
      </c>
      <c r="L22" s="105"/>
      <c r="M22" s="105"/>
      <c r="N22" s="105">
        <v>983000</v>
      </c>
      <c r="O22" s="105">
        <v>2950180</v>
      </c>
      <c r="P22" s="105"/>
      <c r="Q22" s="105"/>
      <c r="R22" s="105"/>
      <c r="S22" s="105"/>
    </row>
    <row r="23" spans="1:19" s="2" customFormat="1" ht="45" customHeight="1">
      <c r="A23" s="15"/>
      <c r="B23" s="72"/>
      <c r="C23" s="74" t="s">
        <v>54</v>
      </c>
      <c r="D23" s="73" t="s">
        <v>72</v>
      </c>
      <c r="E23" s="102" t="s">
        <v>58</v>
      </c>
      <c r="F23" s="103" t="s">
        <v>53</v>
      </c>
      <c r="G23" s="104">
        <v>5610000</v>
      </c>
      <c r="H23" s="104">
        <v>122000</v>
      </c>
      <c r="I23" s="105"/>
      <c r="J23" s="105">
        <v>818000</v>
      </c>
      <c r="K23" s="105">
        <v>2453250</v>
      </c>
      <c r="L23" s="105"/>
      <c r="M23" s="105"/>
      <c r="N23" s="105">
        <v>554200</v>
      </c>
      <c r="O23" s="105">
        <v>1662550</v>
      </c>
      <c r="P23" s="105"/>
      <c r="Q23" s="105"/>
      <c r="R23" s="105"/>
      <c r="S23" s="105"/>
    </row>
    <row r="24" spans="1:19" s="2" customFormat="1" ht="60" customHeight="1">
      <c r="A24" s="15"/>
      <c r="B24" s="72"/>
      <c r="C24" s="88" t="s">
        <v>55</v>
      </c>
      <c r="D24" s="82" t="s">
        <v>73</v>
      </c>
      <c r="E24" s="106" t="s">
        <v>58</v>
      </c>
      <c r="F24" s="107" t="s">
        <v>53</v>
      </c>
      <c r="G24" s="108">
        <v>4973106</v>
      </c>
      <c r="H24" s="108">
        <v>82106</v>
      </c>
      <c r="I24" s="105"/>
      <c r="J24" s="109">
        <v>560000</v>
      </c>
      <c r="K24" s="109">
        <v>1680000</v>
      </c>
      <c r="L24" s="109"/>
      <c r="M24" s="109"/>
      <c r="N24" s="109">
        <v>663000</v>
      </c>
      <c r="O24" s="109">
        <v>1988000</v>
      </c>
      <c r="P24" s="109"/>
      <c r="Q24" s="109"/>
      <c r="R24" s="109"/>
      <c r="S24" s="109"/>
    </row>
    <row r="25" spans="1:19" s="2" customFormat="1" ht="23.25" customHeight="1">
      <c r="A25" s="15"/>
      <c r="B25" s="77">
        <v>60016</v>
      </c>
      <c r="C25" s="78" t="s">
        <v>32</v>
      </c>
      <c r="D25" s="79"/>
      <c r="E25" s="89"/>
      <c r="F25" s="90"/>
      <c r="G25" s="91">
        <f>G26</f>
        <v>7527442</v>
      </c>
      <c r="H25" s="91">
        <f aca="true" t="shared" si="4" ref="H25:O25">H26</f>
        <v>1276526</v>
      </c>
      <c r="I25" s="91">
        <f t="shared" si="4"/>
        <v>0</v>
      </c>
      <c r="J25" s="91">
        <f t="shared" si="4"/>
        <v>641000</v>
      </c>
      <c r="K25" s="91">
        <f t="shared" si="4"/>
        <v>1224000</v>
      </c>
      <c r="L25" s="91"/>
      <c r="M25" s="91">
        <f t="shared" si="4"/>
        <v>0</v>
      </c>
      <c r="N25" s="91">
        <f t="shared" si="4"/>
        <v>1100000</v>
      </c>
      <c r="O25" s="91">
        <f t="shared" si="4"/>
        <v>3272000</v>
      </c>
      <c r="P25" s="91"/>
      <c r="Q25" s="91"/>
      <c r="R25" s="91"/>
      <c r="S25" s="91"/>
    </row>
    <row r="26" spans="1:19" s="2" customFormat="1" ht="39" customHeight="1">
      <c r="A26" s="15"/>
      <c r="B26" s="72"/>
      <c r="C26" s="76" t="s">
        <v>79</v>
      </c>
      <c r="D26" s="80" t="s">
        <v>35</v>
      </c>
      <c r="E26" s="112" t="s">
        <v>58</v>
      </c>
      <c r="F26" s="111" t="s">
        <v>56</v>
      </c>
      <c r="G26" s="110">
        <v>7527442</v>
      </c>
      <c r="H26" s="110">
        <v>1276526</v>
      </c>
      <c r="I26" s="30"/>
      <c r="J26" s="30">
        <f>611000+30000</f>
        <v>641000</v>
      </c>
      <c r="K26" s="30">
        <v>1224000</v>
      </c>
      <c r="L26" s="30"/>
      <c r="M26" s="30"/>
      <c r="N26" s="30">
        <v>1100000</v>
      </c>
      <c r="O26" s="30">
        <v>3272000</v>
      </c>
      <c r="P26" s="30"/>
      <c r="Q26" s="30"/>
      <c r="R26" s="30"/>
      <c r="S26" s="30"/>
    </row>
    <row r="27" spans="1:19" ht="21.75" customHeight="1">
      <c r="A27" s="37">
        <v>750</v>
      </c>
      <c r="B27" s="40"/>
      <c r="C27" s="26" t="s">
        <v>3</v>
      </c>
      <c r="D27" s="26"/>
      <c r="E27" s="26"/>
      <c r="F27" s="55"/>
      <c r="G27" s="51">
        <f>G28</f>
        <v>7049910</v>
      </c>
      <c r="H27" s="51">
        <f>H28</f>
        <v>73810</v>
      </c>
      <c r="I27" s="51">
        <f aca="true" t="shared" si="5" ref="I27:P27">I28</f>
        <v>0</v>
      </c>
      <c r="J27" s="51">
        <f t="shared" si="5"/>
        <v>307700</v>
      </c>
      <c r="K27" s="51"/>
      <c r="L27" s="51"/>
      <c r="M27" s="51">
        <f t="shared" si="5"/>
        <v>0</v>
      </c>
      <c r="N27" s="51">
        <f t="shared" si="5"/>
        <v>1000260</v>
      </c>
      <c r="O27" s="51"/>
      <c r="P27" s="51">
        <f t="shared" si="5"/>
        <v>5668140</v>
      </c>
      <c r="Q27" s="27"/>
      <c r="R27" s="27"/>
      <c r="S27" s="27"/>
    </row>
    <row r="28" spans="1:19" s="2" customFormat="1" ht="23.25" customHeight="1">
      <c r="A28" s="15"/>
      <c r="B28" s="20">
        <v>75023</v>
      </c>
      <c r="C28" s="17" t="s">
        <v>20</v>
      </c>
      <c r="D28" s="17"/>
      <c r="E28" s="17"/>
      <c r="F28" s="56"/>
      <c r="G28" s="62">
        <f>G29</f>
        <v>7049910</v>
      </c>
      <c r="H28" s="62">
        <f>H29</f>
        <v>73810</v>
      </c>
      <c r="I28" s="62">
        <f aca="true" t="shared" si="6" ref="I28:P28">I29</f>
        <v>0</v>
      </c>
      <c r="J28" s="62">
        <f t="shared" si="6"/>
        <v>307700</v>
      </c>
      <c r="K28" s="62"/>
      <c r="L28" s="62"/>
      <c r="M28" s="62">
        <f t="shared" si="6"/>
        <v>0</v>
      </c>
      <c r="N28" s="62">
        <f t="shared" si="6"/>
        <v>1000260</v>
      </c>
      <c r="O28" s="62"/>
      <c r="P28" s="62">
        <f t="shared" si="6"/>
        <v>5668140</v>
      </c>
      <c r="Q28" s="23"/>
      <c r="R28" s="23"/>
      <c r="S28" s="23"/>
    </row>
    <row r="29" spans="1:19" ht="52.5" customHeight="1">
      <c r="A29" s="9"/>
      <c r="B29" s="28"/>
      <c r="C29" s="120" t="s">
        <v>78</v>
      </c>
      <c r="D29" s="80" t="s">
        <v>81</v>
      </c>
      <c r="E29" s="38" t="s">
        <v>58</v>
      </c>
      <c r="F29" s="57" t="s">
        <v>53</v>
      </c>
      <c r="G29" s="52">
        <v>7049910</v>
      </c>
      <c r="H29" s="52">
        <v>73810</v>
      </c>
      <c r="I29" s="30"/>
      <c r="J29" s="30">
        <v>307700</v>
      </c>
      <c r="K29" s="30"/>
      <c r="L29" s="30"/>
      <c r="M29" s="30"/>
      <c r="N29" s="30">
        <v>1000260</v>
      </c>
      <c r="O29" s="30"/>
      <c r="P29" s="30">
        <v>5668140</v>
      </c>
      <c r="Q29" s="30"/>
      <c r="R29" s="30"/>
      <c r="S29" s="30"/>
    </row>
    <row r="30" spans="1:19" ht="23.25" customHeight="1">
      <c r="A30" s="37">
        <v>801</v>
      </c>
      <c r="B30" s="40"/>
      <c r="C30" s="26" t="s">
        <v>18</v>
      </c>
      <c r="D30" s="26"/>
      <c r="E30" s="26"/>
      <c r="F30" s="55"/>
      <c r="G30" s="27">
        <f>G31+G34+G36</f>
        <v>21095538</v>
      </c>
      <c r="H30" s="27">
        <f>H31+H34+H36</f>
        <v>223138</v>
      </c>
      <c r="I30" s="27">
        <f aca="true" t="shared" si="7" ref="I30:P30">I31+I34+I36</f>
        <v>0</v>
      </c>
      <c r="J30" s="27">
        <f t="shared" si="7"/>
        <v>3445700</v>
      </c>
      <c r="K30" s="27"/>
      <c r="L30" s="27"/>
      <c r="M30" s="27">
        <f t="shared" si="7"/>
        <v>0</v>
      </c>
      <c r="N30" s="27">
        <f t="shared" si="7"/>
        <v>2614005</v>
      </c>
      <c r="O30" s="27"/>
      <c r="P30" s="27">
        <f t="shared" si="7"/>
        <v>14812695</v>
      </c>
      <c r="Q30" s="27"/>
      <c r="R30" s="27"/>
      <c r="S30" s="27"/>
    </row>
    <row r="31" spans="1:19" s="2" customFormat="1" ht="24" customHeight="1">
      <c r="A31" s="15"/>
      <c r="B31" s="20">
        <v>80101</v>
      </c>
      <c r="C31" s="17" t="s">
        <v>19</v>
      </c>
      <c r="D31" s="17"/>
      <c r="E31" s="17"/>
      <c r="F31" s="56"/>
      <c r="G31" s="62">
        <f>G32+G33</f>
        <v>5176595</v>
      </c>
      <c r="H31" s="62">
        <f>SUM(H32:H33)</f>
        <v>55095</v>
      </c>
      <c r="I31" s="62">
        <f aca="true" t="shared" si="8" ref="I31:P31">I32+I33</f>
        <v>0</v>
      </c>
      <c r="J31" s="62">
        <f t="shared" si="8"/>
        <v>731300</v>
      </c>
      <c r="K31" s="62"/>
      <c r="L31" s="62"/>
      <c r="M31" s="62">
        <f t="shared" si="8"/>
        <v>0</v>
      </c>
      <c r="N31" s="62">
        <f t="shared" si="8"/>
        <v>658530</v>
      </c>
      <c r="O31" s="62"/>
      <c r="P31" s="62">
        <f t="shared" si="8"/>
        <v>3731670</v>
      </c>
      <c r="Q31" s="23"/>
      <c r="R31" s="23"/>
      <c r="S31" s="23"/>
    </row>
    <row r="32" spans="1:19" ht="52.5" customHeight="1">
      <c r="A32" s="13"/>
      <c r="B32" s="14"/>
      <c r="C32" s="124" t="s">
        <v>80</v>
      </c>
      <c r="D32" s="80" t="s">
        <v>81</v>
      </c>
      <c r="E32" s="38" t="s">
        <v>58</v>
      </c>
      <c r="F32" s="115" t="s">
        <v>53</v>
      </c>
      <c r="G32" s="116">
        <v>2407360</v>
      </c>
      <c r="H32" s="116">
        <v>34160</v>
      </c>
      <c r="I32" s="39"/>
      <c r="J32" s="39">
        <v>282900</v>
      </c>
      <c r="K32" s="39"/>
      <c r="L32" s="39"/>
      <c r="M32" s="39"/>
      <c r="N32" s="39">
        <v>313545</v>
      </c>
      <c r="O32" s="39"/>
      <c r="P32" s="39">
        <v>1776755</v>
      </c>
      <c r="Q32" s="39"/>
      <c r="R32" s="39"/>
      <c r="S32" s="39"/>
    </row>
    <row r="33" spans="1:19" ht="55.5" customHeight="1">
      <c r="A33" s="9"/>
      <c r="B33" s="18"/>
      <c r="C33" s="41" t="s">
        <v>74</v>
      </c>
      <c r="D33" s="128" t="s">
        <v>81</v>
      </c>
      <c r="E33" s="41" t="s">
        <v>58</v>
      </c>
      <c r="F33" s="118" t="s">
        <v>53</v>
      </c>
      <c r="G33" s="119">
        <v>2769235</v>
      </c>
      <c r="H33" s="119">
        <v>20935</v>
      </c>
      <c r="I33" s="42"/>
      <c r="J33" s="42">
        <v>448400</v>
      </c>
      <c r="K33" s="42"/>
      <c r="L33" s="42"/>
      <c r="M33" s="42"/>
      <c r="N33" s="42">
        <v>344985</v>
      </c>
      <c r="O33" s="42"/>
      <c r="P33" s="42">
        <v>1954915</v>
      </c>
      <c r="Q33" s="42"/>
      <c r="R33" s="42"/>
      <c r="S33" s="42"/>
    </row>
    <row r="34" spans="1:19" s="2" customFormat="1" ht="24.75" customHeight="1">
      <c r="A34" s="15"/>
      <c r="B34" s="59">
        <v>80110</v>
      </c>
      <c r="C34" s="17" t="s">
        <v>62</v>
      </c>
      <c r="D34" s="17"/>
      <c r="E34" s="17"/>
      <c r="F34" s="56"/>
      <c r="G34" s="62">
        <f>G35</f>
        <v>6473043</v>
      </c>
      <c r="H34" s="62">
        <f>H35</f>
        <v>52143</v>
      </c>
      <c r="I34" s="62">
        <f aca="true" t="shared" si="9" ref="I34:P34">I35</f>
        <v>0</v>
      </c>
      <c r="J34" s="62">
        <f t="shared" si="9"/>
        <v>1003300</v>
      </c>
      <c r="K34" s="62"/>
      <c r="L34" s="62"/>
      <c r="M34" s="62">
        <f t="shared" si="9"/>
        <v>0</v>
      </c>
      <c r="N34" s="62">
        <f t="shared" si="9"/>
        <v>812640</v>
      </c>
      <c r="O34" s="62"/>
      <c r="P34" s="62">
        <f t="shared" si="9"/>
        <v>4604960</v>
      </c>
      <c r="Q34" s="60"/>
      <c r="R34" s="60"/>
      <c r="S34" s="60"/>
    </row>
    <row r="35" spans="1:19" ht="52.5" customHeight="1">
      <c r="A35" s="13"/>
      <c r="B35" s="18"/>
      <c r="C35" s="41" t="s">
        <v>93</v>
      </c>
      <c r="D35" s="79" t="s">
        <v>82</v>
      </c>
      <c r="E35" s="41" t="s">
        <v>58</v>
      </c>
      <c r="F35" s="118" t="s">
        <v>53</v>
      </c>
      <c r="G35" s="119">
        <v>6473043</v>
      </c>
      <c r="H35" s="119">
        <v>52143</v>
      </c>
      <c r="I35" s="42"/>
      <c r="J35" s="42">
        <f>605800+397500</f>
        <v>1003300</v>
      </c>
      <c r="K35" s="42"/>
      <c r="L35" s="42"/>
      <c r="M35" s="42"/>
      <c r="N35" s="42">
        <f>520155+292485</f>
        <v>812640</v>
      </c>
      <c r="O35" s="42"/>
      <c r="P35" s="42">
        <f>2947545+1657415</f>
        <v>4604960</v>
      </c>
      <c r="Q35" s="42"/>
      <c r="R35" s="42"/>
      <c r="S35" s="42"/>
    </row>
    <row r="36" spans="1:19" s="2" customFormat="1" ht="21" customHeight="1">
      <c r="A36" s="15"/>
      <c r="B36" s="20">
        <v>80130</v>
      </c>
      <c r="C36" s="17" t="s">
        <v>63</v>
      </c>
      <c r="D36" s="17"/>
      <c r="E36" s="17"/>
      <c r="F36" s="56"/>
      <c r="G36" s="62">
        <f>G37</f>
        <v>9445900</v>
      </c>
      <c r="H36" s="62">
        <f>H37</f>
        <v>115900</v>
      </c>
      <c r="I36" s="62">
        <f aca="true" t="shared" si="10" ref="I36:N36">I37</f>
        <v>0</v>
      </c>
      <c r="J36" s="62">
        <f t="shared" si="10"/>
        <v>1711100</v>
      </c>
      <c r="K36" s="62"/>
      <c r="L36" s="62"/>
      <c r="M36" s="62">
        <f t="shared" si="10"/>
        <v>0</v>
      </c>
      <c r="N36" s="62">
        <f t="shared" si="10"/>
        <v>1142835</v>
      </c>
      <c r="O36" s="62"/>
      <c r="P36" s="62">
        <f>P37</f>
        <v>6476065</v>
      </c>
      <c r="Q36" s="60"/>
      <c r="R36" s="60"/>
      <c r="S36" s="60"/>
    </row>
    <row r="37" spans="1:19" ht="52.5" customHeight="1">
      <c r="A37" s="13"/>
      <c r="B37" s="18"/>
      <c r="C37" s="117" t="s">
        <v>64</v>
      </c>
      <c r="D37" s="79" t="s">
        <v>83</v>
      </c>
      <c r="E37" s="41" t="s">
        <v>58</v>
      </c>
      <c r="F37" s="118" t="s">
        <v>53</v>
      </c>
      <c r="G37" s="119">
        <v>9445900</v>
      </c>
      <c r="H37" s="119">
        <v>115900</v>
      </c>
      <c r="I37" s="42"/>
      <c r="J37" s="42">
        <v>1711100</v>
      </c>
      <c r="K37" s="42"/>
      <c r="L37" s="42"/>
      <c r="M37" s="42"/>
      <c r="N37" s="42">
        <v>1142835</v>
      </c>
      <c r="O37" s="42"/>
      <c r="P37" s="42">
        <v>6476065</v>
      </c>
      <c r="Q37" s="42"/>
      <c r="R37" s="42"/>
      <c r="S37" s="42"/>
    </row>
    <row r="38" spans="1:19" ht="29.25" customHeight="1" hidden="1">
      <c r="A38" s="37">
        <v>853</v>
      </c>
      <c r="B38" s="40"/>
      <c r="C38" s="26" t="s">
        <v>11</v>
      </c>
      <c r="D38" s="26"/>
      <c r="E38" s="26"/>
      <c r="F38" s="4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s="2" customFormat="1" ht="23.25" customHeight="1" hidden="1">
      <c r="A39" s="15"/>
      <c r="B39" s="20">
        <v>85333</v>
      </c>
      <c r="C39" s="17" t="s">
        <v>12</v>
      </c>
      <c r="D39" s="17"/>
      <c r="E39" s="17"/>
      <c r="F39" s="46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2" customFormat="1" ht="63.75" customHeight="1" hidden="1">
      <c r="A40" s="15"/>
      <c r="B40" s="72"/>
      <c r="C40" s="75" t="s">
        <v>40</v>
      </c>
      <c r="D40" s="73" t="s">
        <v>36</v>
      </c>
      <c r="E40" s="83"/>
      <c r="F40" s="84"/>
      <c r="G40" s="85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s="2" customFormat="1" ht="63.75" customHeight="1" hidden="1">
      <c r="A41" s="15"/>
      <c r="B41" s="72"/>
      <c r="C41" s="74" t="s">
        <v>41</v>
      </c>
      <c r="D41" s="73" t="s">
        <v>37</v>
      </c>
      <c r="E41" s="83"/>
      <c r="F41" s="84"/>
      <c r="G41" s="85"/>
      <c r="H41" s="8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ht="21" customHeight="1" hidden="1">
      <c r="A42" s="37">
        <v>854</v>
      </c>
      <c r="B42" s="40"/>
      <c r="C42" s="26" t="s">
        <v>17</v>
      </c>
      <c r="D42" s="26"/>
      <c r="E42" s="2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s="2" customFormat="1" ht="21" customHeight="1" hidden="1">
      <c r="A43" s="15"/>
      <c r="B43" s="20">
        <v>85415</v>
      </c>
      <c r="C43" s="17" t="s">
        <v>38</v>
      </c>
      <c r="D43" s="17"/>
      <c r="E43" s="17"/>
      <c r="F43" s="4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42" customHeight="1" hidden="1">
      <c r="A44" s="13"/>
      <c r="B44" s="28"/>
      <c r="C44" s="29" t="s">
        <v>39</v>
      </c>
      <c r="D44" s="58" t="s">
        <v>44</v>
      </c>
      <c r="E44" s="61"/>
      <c r="F44" s="61"/>
      <c r="G44" s="52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21" customHeight="1">
      <c r="A45" s="37">
        <v>921</v>
      </c>
      <c r="B45" s="40"/>
      <c r="C45" s="26" t="s">
        <v>8</v>
      </c>
      <c r="D45" s="26"/>
      <c r="E45" s="26"/>
      <c r="F45" s="47"/>
      <c r="G45" s="27">
        <f>G46</f>
        <v>1030000</v>
      </c>
      <c r="H45" s="27">
        <f aca="true" t="shared" si="11" ref="H45:O45">H46</f>
        <v>8265</v>
      </c>
      <c r="I45" s="27">
        <f t="shared" si="11"/>
        <v>0</v>
      </c>
      <c r="J45" s="27">
        <f t="shared" si="11"/>
        <v>100000</v>
      </c>
      <c r="K45" s="27"/>
      <c r="L45" s="27"/>
      <c r="M45" s="27">
        <f t="shared" si="11"/>
        <v>0</v>
      </c>
      <c r="N45" s="27">
        <f t="shared" si="11"/>
        <v>230434</v>
      </c>
      <c r="O45" s="27">
        <f t="shared" si="11"/>
        <v>691301</v>
      </c>
      <c r="P45" s="27"/>
      <c r="Q45" s="27"/>
      <c r="R45" s="27"/>
      <c r="S45" s="27"/>
    </row>
    <row r="46" spans="1:19" s="2" customFormat="1" ht="21.75" customHeight="1">
      <c r="A46" s="15"/>
      <c r="B46" s="59">
        <v>92116</v>
      </c>
      <c r="C46" s="17" t="s">
        <v>9</v>
      </c>
      <c r="D46" s="17"/>
      <c r="E46" s="17"/>
      <c r="F46" s="46"/>
      <c r="G46" s="60">
        <f>G47</f>
        <v>1030000</v>
      </c>
      <c r="H46" s="60">
        <f aca="true" t="shared" si="12" ref="H46:O46">H47</f>
        <v>8265</v>
      </c>
      <c r="I46" s="60">
        <f t="shared" si="12"/>
        <v>0</v>
      </c>
      <c r="J46" s="60">
        <f t="shared" si="12"/>
        <v>100000</v>
      </c>
      <c r="K46" s="60"/>
      <c r="L46" s="60"/>
      <c r="M46" s="60">
        <f t="shared" si="12"/>
        <v>0</v>
      </c>
      <c r="N46" s="60">
        <f t="shared" si="12"/>
        <v>230434</v>
      </c>
      <c r="O46" s="60">
        <f t="shared" si="12"/>
        <v>691301</v>
      </c>
      <c r="P46" s="60"/>
      <c r="Q46" s="60"/>
      <c r="R46" s="60"/>
      <c r="S46" s="60"/>
    </row>
    <row r="47" spans="1:19" ht="82.5" customHeight="1">
      <c r="A47" s="9"/>
      <c r="B47" s="18"/>
      <c r="C47" s="41" t="s">
        <v>84</v>
      </c>
      <c r="D47" s="54" t="s">
        <v>75</v>
      </c>
      <c r="E47" s="41" t="s">
        <v>10</v>
      </c>
      <c r="F47" s="48" t="s">
        <v>56</v>
      </c>
      <c r="G47" s="53">
        <v>1030000</v>
      </c>
      <c r="H47" s="53">
        <f>7225+1040</f>
        <v>8265</v>
      </c>
      <c r="I47" s="42"/>
      <c r="J47" s="42">
        <v>100000</v>
      </c>
      <c r="K47" s="42"/>
      <c r="L47" s="42"/>
      <c r="M47" s="42"/>
      <c r="N47" s="42">
        <v>230434</v>
      </c>
      <c r="O47" s="42">
        <v>691301</v>
      </c>
      <c r="P47" s="42"/>
      <c r="Q47" s="42"/>
      <c r="R47" s="42"/>
      <c r="S47" s="42"/>
    </row>
    <row r="48" spans="1:19" ht="21" customHeight="1">
      <c r="A48" s="37">
        <v>926</v>
      </c>
      <c r="B48" s="19"/>
      <c r="C48" s="26" t="s">
        <v>42</v>
      </c>
      <c r="D48" s="26"/>
      <c r="E48" s="26"/>
      <c r="F48" s="47"/>
      <c r="G48" s="27">
        <f>G49</f>
        <v>40530000</v>
      </c>
      <c r="H48" s="27">
        <f aca="true" t="shared" si="13" ref="H48:S48">H49</f>
        <v>1639559</v>
      </c>
      <c r="I48" s="27">
        <f t="shared" si="13"/>
        <v>0</v>
      </c>
      <c r="J48" s="27">
        <f t="shared" si="13"/>
        <v>500000</v>
      </c>
      <c r="K48" s="27">
        <f>K49</f>
        <v>2000000</v>
      </c>
      <c r="L48" s="27">
        <f>L49</f>
        <v>1500000</v>
      </c>
      <c r="M48" s="27">
        <f t="shared" si="13"/>
        <v>0</v>
      </c>
      <c r="N48" s="27">
        <f t="shared" si="13"/>
        <v>8117500</v>
      </c>
      <c r="O48" s="27">
        <f t="shared" si="13"/>
        <v>9617500</v>
      </c>
      <c r="P48" s="27">
        <f t="shared" si="13"/>
        <v>1500000</v>
      </c>
      <c r="Q48" s="27">
        <f t="shared" si="13"/>
        <v>5327500</v>
      </c>
      <c r="R48" s="27">
        <f t="shared" si="13"/>
        <v>7827500</v>
      </c>
      <c r="S48" s="27">
        <f t="shared" si="13"/>
        <v>2500000</v>
      </c>
    </row>
    <row r="49" spans="1:19" s="2" customFormat="1" ht="21.75" customHeight="1">
      <c r="A49" s="15"/>
      <c r="B49" s="59">
        <v>92604</v>
      </c>
      <c r="C49" s="17" t="s">
        <v>43</v>
      </c>
      <c r="D49" s="17"/>
      <c r="E49" s="17"/>
      <c r="F49" s="46"/>
      <c r="G49" s="60">
        <f>G50</f>
        <v>40530000</v>
      </c>
      <c r="H49" s="60">
        <f>H50</f>
        <v>1639559</v>
      </c>
      <c r="I49" s="60"/>
      <c r="J49" s="60">
        <f>J50</f>
        <v>500000</v>
      </c>
      <c r="K49" s="60">
        <f>K50</f>
        <v>2000000</v>
      </c>
      <c r="L49" s="60">
        <f>L50</f>
        <v>1500000</v>
      </c>
      <c r="M49" s="60">
        <f aca="true" t="shared" si="14" ref="M49:S49">M50</f>
        <v>0</v>
      </c>
      <c r="N49" s="60">
        <f t="shared" si="14"/>
        <v>8117500</v>
      </c>
      <c r="O49" s="60">
        <f t="shared" si="14"/>
        <v>9617500</v>
      </c>
      <c r="P49" s="60">
        <f t="shared" si="14"/>
        <v>1500000</v>
      </c>
      <c r="Q49" s="60">
        <f t="shared" si="14"/>
        <v>5327500</v>
      </c>
      <c r="R49" s="60">
        <f t="shared" si="14"/>
        <v>7827500</v>
      </c>
      <c r="S49" s="60">
        <f t="shared" si="14"/>
        <v>2500000</v>
      </c>
    </row>
    <row r="50" spans="1:19" ht="56.25" customHeight="1">
      <c r="A50" s="9"/>
      <c r="B50" s="18"/>
      <c r="C50" s="29" t="s">
        <v>76</v>
      </c>
      <c r="D50" s="96" t="s">
        <v>85</v>
      </c>
      <c r="E50" s="41" t="s">
        <v>58</v>
      </c>
      <c r="F50" s="48" t="s">
        <v>57</v>
      </c>
      <c r="G50" s="53">
        <v>40530000</v>
      </c>
      <c r="H50" s="53">
        <v>1639559</v>
      </c>
      <c r="I50" s="42"/>
      <c r="J50" s="42">
        <v>500000</v>
      </c>
      <c r="K50" s="42">
        <v>2000000</v>
      </c>
      <c r="L50" s="42">
        <v>1500000</v>
      </c>
      <c r="M50" s="42"/>
      <c r="N50" s="42">
        <v>8117500</v>
      </c>
      <c r="O50" s="42">
        <v>9617500</v>
      </c>
      <c r="P50" s="42">
        <v>1500000</v>
      </c>
      <c r="Q50" s="42">
        <v>5327500</v>
      </c>
      <c r="R50" s="42">
        <v>7827500</v>
      </c>
      <c r="S50" s="42">
        <v>2500000</v>
      </c>
    </row>
    <row r="51" spans="1:8" ht="14.25">
      <c r="A51" s="31"/>
      <c r="B51" s="32"/>
      <c r="C51"/>
      <c r="D51"/>
      <c r="E51"/>
      <c r="F51" s="49"/>
      <c r="G51" s="49"/>
      <c r="H51" s="49"/>
    </row>
    <row r="52" spans="3:8" s="64" customFormat="1" ht="21.75" customHeight="1">
      <c r="C52" s="125" t="s">
        <v>86</v>
      </c>
      <c r="D52" s="126"/>
      <c r="E52" s="126"/>
      <c r="F52" s="127"/>
      <c r="G52" s="127"/>
      <c r="H52" s="127"/>
    </row>
    <row r="53" spans="3:8" s="64" customFormat="1" ht="21.75" customHeight="1">
      <c r="C53" s="125" t="s">
        <v>77</v>
      </c>
      <c r="D53" s="126"/>
      <c r="E53" s="126"/>
      <c r="F53" s="127"/>
      <c r="G53" s="127"/>
      <c r="H53" s="127"/>
    </row>
  </sheetData>
  <mergeCells count="5">
    <mergeCell ref="C3:H3"/>
    <mergeCell ref="J7:L7"/>
    <mergeCell ref="N7:P7"/>
    <mergeCell ref="Q7:S7"/>
    <mergeCell ref="C4:G4"/>
  </mergeCells>
  <printOptions horizontalCentered="1"/>
  <pageMargins left="0.1968503937007874" right="0.1968503937007874" top="0.49" bottom="0.5905511811023623" header="0.31496062992125984" footer="0.3937007874015748"/>
  <pageSetup firstPageNumber="54" useFirstPageNumber="1" horizontalDpi="300" verticalDpi="3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Wydz.Finansowy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2005-12-30T09:03:37Z</cp:lastPrinted>
  <dcterms:created xsi:type="dcterms:W3CDTF">1999-10-25T09:23:49Z</dcterms:created>
  <dcterms:modified xsi:type="dcterms:W3CDTF">2004-06-07T18:09:54Z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