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7" activeTab="0"/>
  </bookViews>
  <sheets>
    <sheet name="PFOŚ" sheetId="1" r:id="rId1"/>
  </sheets>
  <definedNames>
    <definedName name="_xlnm.Print_Titles" localSheetId="0">'PFOŚ'!$11:$11</definedName>
  </definedNames>
  <calcPr fullCalcOnLoad="1"/>
</workbook>
</file>

<file path=xl/sharedStrings.xml><?xml version="1.0" encoding="utf-8"?>
<sst xmlns="http://schemas.openxmlformats.org/spreadsheetml/2006/main" count="58" uniqueCount="44">
  <si>
    <t>Dział</t>
  </si>
  <si>
    <t>Stan środków obrotowych na początek roku</t>
  </si>
  <si>
    <t>Fundusz Ochrony Środowiska i Gospodarki Wodnej</t>
  </si>
  <si>
    <t>Suma bilansowa</t>
  </si>
  <si>
    <t>Stan środków obrotowych na koniec roku</t>
  </si>
  <si>
    <t>gospodarka surowcami organicznymi</t>
  </si>
  <si>
    <t>likwidacja zagrożeń sanitarno-epidemicznych powierzchni ziemi i ekologiczne zagospodarowanie terenu</t>
  </si>
  <si>
    <t>Gospodarka komunalna i ochrona środowiska</t>
  </si>
  <si>
    <t>Przelewy redystrybucyjne</t>
  </si>
  <si>
    <t>0970</t>
  </si>
  <si>
    <t>Zakup usług pozostałych</t>
  </si>
  <si>
    <t>Wydatki inwestycyjne funduszy celowych</t>
  </si>
  <si>
    <t>Wpływy z różnych dochodów</t>
  </si>
  <si>
    <t>budowa odcinka kanalizacji sanitarnej w ul. Pancerniaków</t>
  </si>
  <si>
    <t>w tym: stan środków pieniężnych</t>
  </si>
  <si>
    <t xml:space="preserve">Prezydenta Miasta </t>
  </si>
  <si>
    <t>modernizacja oczyszczalni ścieków w Rokitnie</t>
  </si>
  <si>
    <t xml:space="preserve">odwodnienie ulicy Zbożowej </t>
  </si>
  <si>
    <t>program ochrony w zlewni górnej Bystrzycy</t>
  </si>
  <si>
    <t>odwodnienie ulicy Puławskiej przy al. Solidarności</t>
  </si>
  <si>
    <t>selektywna zbiórka odpadów niebezpiecznych (w tym zakup pojemników do zbiórki odpadów niebezpiecznych)</t>
  </si>
  <si>
    <t>w złotych</t>
  </si>
  <si>
    <t>Przewidywane wykonanie 
2004 roku</t>
  </si>
  <si>
    <t xml:space="preserve">wpływy z tytułu nałożonych kar przekazywane przez Państwową Inspekcję Ochrony Środowiska </t>
  </si>
  <si>
    <t>pomoc finansowa dla gminy Lubartów na inwestycje z zakresu ochrony środowiska</t>
  </si>
  <si>
    <t>wydzielenie i wykonanie kwatery na składowanie innych odpadów na terenie składowiska w Rokitnie</t>
  </si>
  <si>
    <t>Plan na 2005 rok</t>
  </si>
  <si>
    <t>%
 5:4</t>
  </si>
  <si>
    <t>Rady Miasta Lublin</t>
  </si>
  <si>
    <t>Zakup materiałów i wyposażenia</t>
  </si>
  <si>
    <t xml:space="preserve">Rozdz. 
§     </t>
  </si>
  <si>
    <t>Treść</t>
  </si>
  <si>
    <t>Przychody</t>
  </si>
  <si>
    <t xml:space="preserve">Wydatki </t>
  </si>
  <si>
    <t>(Nazwa działu, rozdziału, źródła przychodów, zadania, paragrafu)</t>
  </si>
  <si>
    <t xml:space="preserve">   Plan przychodów i wydatków Powiatowego Funduszu Ochrony Środowiska i Gospodarki Wodnej na 2005 rok</t>
  </si>
  <si>
    <t>środki przekazywane przez Marszałka Województwa z tytułu opłat za gospodarcze korzystanie ze środowiska</t>
  </si>
  <si>
    <t>Załącznik nr 11</t>
  </si>
  <si>
    <t>do uchwały nr 583/XXV/2004</t>
  </si>
  <si>
    <t>z dnia 30 grudnia 2004 roku</t>
  </si>
  <si>
    <t>budowa zakładu utylizacji odpadów komunalnych dla Lublina i gmin ościennych</t>
  </si>
  <si>
    <t>odwodnienie ulicy Botanicznej w okolicy posesji 13, 20</t>
  </si>
  <si>
    <t xml:space="preserve">PRZEWODNICZĄCY RADY MIASTA </t>
  </si>
  <si>
    <t>dr Zbigniew Targoński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</si>
</sst>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3" fontId="4" fillId="2" borderId="3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wrapText="1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left" wrapText="1"/>
    </xf>
    <xf numFmtId="3" fontId="7" fillId="0" borderId="6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3" fontId="4" fillId="0" borderId="3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6" xfId="0" applyFont="1" applyBorder="1" applyAlignment="1">
      <alignment horizontal="left" wrapText="1"/>
    </xf>
    <xf numFmtId="0" fontId="7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7" fillId="0" borderId="0" xfId="0" applyNumberFormat="1" applyFont="1" applyAlignment="1">
      <alignment/>
    </xf>
    <xf numFmtId="3" fontId="4" fillId="1" borderId="3" xfId="0" applyNumberFormat="1" applyFont="1" applyFill="1" applyBorder="1" applyAlignment="1">
      <alignment/>
    </xf>
    <xf numFmtId="3" fontId="8" fillId="0" borderId="3" xfId="0" applyNumberFormat="1" applyFont="1" applyBorder="1" applyAlignment="1">
      <alignment horizontal="right"/>
    </xf>
    <xf numFmtId="0" fontId="7" fillId="0" borderId="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4" fillId="1" borderId="3" xfId="0" applyFont="1" applyFill="1" applyBorder="1" applyAlignment="1">
      <alignment/>
    </xf>
    <xf numFmtId="0" fontId="8" fillId="0" borderId="3" xfId="0" applyFont="1" applyBorder="1" applyAlignment="1">
      <alignment horizontal="left" wrapText="1"/>
    </xf>
    <xf numFmtId="3" fontId="8" fillId="0" borderId="3" xfId="0" applyNumberFormat="1" applyFont="1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left" wrapText="1"/>
    </xf>
    <xf numFmtId="3" fontId="8" fillId="0" borderId="15" xfId="0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0" fontId="8" fillId="0" borderId="14" xfId="0" applyFont="1" applyBorder="1" applyAlignment="1">
      <alignment horizontal="left" wrapText="1"/>
    </xf>
    <xf numFmtId="3" fontId="8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3" xfId="0" applyFont="1" applyBorder="1" applyAlignment="1" quotePrefix="1">
      <alignment horizontal="right"/>
    </xf>
    <xf numFmtId="0" fontId="7" fillId="0" borderId="10" xfId="0" applyFont="1" applyBorder="1" applyAlignment="1">
      <alignment horizontal="left" wrapText="1"/>
    </xf>
    <xf numFmtId="0" fontId="8" fillId="0" borderId="11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5" fillId="0" borderId="0" xfId="0" applyFont="1" applyAlignment="1">
      <alignment horizontal="left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3" fontId="8" fillId="0" borderId="17" xfId="0" applyNumberFormat="1" applyFont="1" applyBorder="1" applyAlignment="1">
      <alignment horizontal="right"/>
    </xf>
    <xf numFmtId="10" fontId="8" fillId="0" borderId="18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right"/>
    </xf>
    <xf numFmtId="10" fontId="8" fillId="0" borderId="13" xfId="0" applyNumberFormat="1" applyFont="1" applyBorder="1" applyAlignment="1">
      <alignment horizontal="center"/>
    </xf>
    <xf numFmtId="3" fontId="4" fillId="1" borderId="19" xfId="0" applyNumberFormat="1" applyFont="1" applyFill="1" applyBorder="1" applyAlignment="1">
      <alignment/>
    </xf>
    <xf numFmtId="3" fontId="4" fillId="2" borderId="19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10" fontId="4" fillId="2" borderId="13" xfId="0" applyNumberFormat="1" applyFont="1" applyFill="1" applyBorder="1" applyAlignment="1">
      <alignment/>
    </xf>
    <xf numFmtId="3" fontId="7" fillId="0" borderId="22" xfId="0" applyNumberFormat="1" applyFont="1" applyBorder="1" applyAlignment="1">
      <alignment/>
    </xf>
    <xf numFmtId="0" fontId="8" fillId="0" borderId="13" xfId="0" applyFont="1" applyBorder="1" applyAlignment="1">
      <alignment horizontal="left" wrapText="1"/>
    </xf>
    <xf numFmtId="3" fontId="8" fillId="0" borderId="2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7" fillId="0" borderId="21" xfId="0" applyNumberFormat="1" applyFont="1" applyBorder="1" applyAlignment="1">
      <alignment horizontal="right" wrapText="1"/>
    </xf>
    <xf numFmtId="3" fontId="8" fillId="0" borderId="19" xfId="0" applyNumberFormat="1" applyFont="1" applyBorder="1" applyAlignment="1">
      <alignment horizontal="right" wrapText="1"/>
    </xf>
    <xf numFmtId="3" fontId="8" fillId="0" borderId="20" xfId="0" applyNumberFormat="1" applyFont="1" applyBorder="1" applyAlignment="1">
      <alignment horizontal="right" wrapText="1"/>
    </xf>
    <xf numFmtId="10" fontId="4" fillId="3" borderId="13" xfId="0" applyNumberFormat="1" applyFont="1" applyFill="1" applyBorder="1" applyAlignment="1">
      <alignment/>
    </xf>
    <xf numFmtId="10" fontId="7" fillId="3" borderId="24" xfId="0" applyNumberFormat="1" applyFont="1" applyFill="1" applyBorder="1" applyAlignment="1">
      <alignment/>
    </xf>
    <xf numFmtId="10" fontId="8" fillId="3" borderId="13" xfId="0" applyNumberFormat="1" applyFont="1" applyFill="1" applyBorder="1" applyAlignment="1">
      <alignment/>
    </xf>
    <xf numFmtId="10" fontId="7" fillId="3" borderId="13" xfId="0" applyNumberFormat="1" applyFont="1" applyFill="1" applyBorder="1" applyAlignment="1">
      <alignment/>
    </xf>
    <xf numFmtId="10" fontId="4" fillId="1" borderId="25" xfId="0" applyNumberFormat="1" applyFont="1" applyFill="1" applyBorder="1" applyAlignment="1">
      <alignment/>
    </xf>
    <xf numFmtId="10" fontId="4" fillId="2" borderId="25" xfId="0" applyNumberFormat="1" applyFont="1" applyFill="1" applyBorder="1" applyAlignment="1">
      <alignment/>
    </xf>
    <xf numFmtId="10" fontId="4" fillId="3" borderId="25" xfId="0" applyNumberFormat="1" applyFont="1" applyFill="1" applyBorder="1" applyAlignment="1">
      <alignment/>
    </xf>
    <xf numFmtId="10" fontId="7" fillId="3" borderId="26" xfId="0" applyNumberFormat="1" applyFont="1" applyFill="1" applyBorder="1" applyAlignment="1">
      <alignment/>
    </xf>
    <xf numFmtId="4" fontId="7" fillId="0" borderId="26" xfId="0" applyNumberFormat="1" applyFont="1" applyBorder="1" applyAlignment="1">
      <alignment horizontal="right" wrapText="1"/>
    </xf>
    <xf numFmtId="4" fontId="8" fillId="0" borderId="13" xfId="0" applyNumberFormat="1" applyFont="1" applyBorder="1" applyAlignment="1">
      <alignment horizontal="right" wrapText="1"/>
    </xf>
    <xf numFmtId="0" fontId="7" fillId="0" borderId="24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10" fontId="8" fillId="0" borderId="25" xfId="0" applyNumberFormat="1" applyFont="1" applyBorder="1" applyAlignment="1">
      <alignment/>
    </xf>
    <xf numFmtId="10" fontId="8" fillId="0" borderId="13" xfId="0" applyNumberFormat="1" applyFont="1" applyBorder="1" applyAlignment="1">
      <alignment/>
    </xf>
    <xf numFmtId="10" fontId="7" fillId="0" borderId="13" xfId="0" applyNumberFormat="1" applyFont="1" applyBorder="1" applyAlignment="1">
      <alignment/>
    </xf>
    <xf numFmtId="3" fontId="8" fillId="0" borderId="9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left" wrapText="1"/>
    </xf>
    <xf numFmtId="10" fontId="8" fillId="3" borderId="12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10" fontId="8" fillId="3" borderId="16" xfId="0" applyNumberFormat="1" applyFont="1" applyFill="1" applyBorder="1" applyAlignment="1">
      <alignment/>
    </xf>
    <xf numFmtId="0" fontId="4" fillId="0" borderId="27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8" fillId="0" borderId="22" xfId="0" applyNumberFormat="1" applyFont="1" applyBorder="1" applyAlignment="1">
      <alignment horizontal="right" wrapText="1"/>
    </xf>
    <xf numFmtId="4" fontId="8" fillId="0" borderId="24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horizontal="left"/>
    </xf>
    <xf numFmtId="0" fontId="7" fillId="0" borderId="3" xfId="0" applyFont="1" applyFill="1" applyBorder="1" applyAlignment="1">
      <alignment/>
    </xf>
    <xf numFmtId="0" fontId="4" fillId="1" borderId="3" xfId="0" applyFont="1" applyFill="1" applyBorder="1" applyAlignment="1">
      <alignment vertical="center"/>
    </xf>
    <xf numFmtId="3" fontId="4" fillId="1" borderId="19" xfId="0" applyNumberFormat="1" applyFont="1" applyFill="1" applyBorder="1" applyAlignment="1">
      <alignment vertical="center"/>
    </xf>
    <xf numFmtId="3" fontId="4" fillId="1" borderId="3" xfId="0" applyNumberFormat="1" applyFont="1" applyFill="1" applyBorder="1" applyAlignment="1">
      <alignment vertical="center"/>
    </xf>
    <xf numFmtId="10" fontId="4" fillId="1" borderId="13" xfId="0" applyNumberFormat="1" applyFont="1" applyFill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75" zoomScaleNormal="75" workbookViewId="0" topLeftCell="A1">
      <selection activeCell="E58" sqref="E58"/>
    </sheetView>
  </sheetViews>
  <sheetFormatPr defaultColWidth="9.125" defaultRowHeight="12.75"/>
  <cols>
    <col min="1" max="1" width="6.25390625" style="0" customWidth="1"/>
    <col min="2" max="2" width="8.00390625" style="0" customWidth="1"/>
    <col min="3" max="3" width="70.00390625" style="0" customWidth="1"/>
    <col min="4" max="5" width="22.75390625" style="0" customWidth="1"/>
    <col min="6" max="6" width="17.625" style="0" customWidth="1"/>
  </cols>
  <sheetData>
    <row r="1" spans="3:6" ht="15.75">
      <c r="C1" s="4"/>
      <c r="F1" s="104" t="s">
        <v>37</v>
      </c>
    </row>
    <row r="2" spans="3:6" ht="15.75">
      <c r="C2" s="4"/>
      <c r="F2" s="104" t="s">
        <v>38</v>
      </c>
    </row>
    <row r="3" spans="1:6" ht="15.75">
      <c r="A3" s="55" t="s">
        <v>35</v>
      </c>
      <c r="C3" s="4"/>
      <c r="F3" s="104" t="s">
        <v>28</v>
      </c>
    </row>
    <row r="4" spans="3:6" ht="15.75">
      <c r="C4" s="4"/>
      <c r="F4" s="104" t="s">
        <v>39</v>
      </c>
    </row>
    <row r="5" ht="15.75">
      <c r="C5" s="4"/>
    </row>
    <row r="7" ht="9.75" customHeight="1">
      <c r="C7" s="5"/>
    </row>
    <row r="8" spans="1:6" ht="15.75" customHeight="1" thickBot="1">
      <c r="A8" s="1"/>
      <c r="B8" s="1"/>
      <c r="C8" s="1"/>
      <c r="F8" s="58" t="s">
        <v>21</v>
      </c>
    </row>
    <row r="9" spans="1:6" ht="22.5" customHeight="1" thickTop="1">
      <c r="A9" s="6"/>
      <c r="B9" s="6"/>
      <c r="C9" s="99" t="s">
        <v>31</v>
      </c>
      <c r="D9" s="110" t="s">
        <v>22</v>
      </c>
      <c r="E9" s="110" t="s">
        <v>26</v>
      </c>
      <c r="F9" s="110" t="s">
        <v>27</v>
      </c>
    </row>
    <row r="10" spans="1:6" ht="63.75" customHeight="1" thickBot="1">
      <c r="A10" s="18" t="s">
        <v>0</v>
      </c>
      <c r="B10" s="19" t="s">
        <v>30</v>
      </c>
      <c r="C10" s="18" t="s">
        <v>34</v>
      </c>
      <c r="D10" s="111"/>
      <c r="E10" s="111" t="s">
        <v>15</v>
      </c>
      <c r="F10" s="111"/>
    </row>
    <row r="11" spans="1:6" ht="14.25" thickBot="1" thickTop="1">
      <c r="A11" s="2">
        <v>1</v>
      </c>
      <c r="B11" s="2">
        <v>2</v>
      </c>
      <c r="C11" s="2">
        <v>3</v>
      </c>
      <c r="D11" s="3">
        <v>4</v>
      </c>
      <c r="E11" s="3">
        <v>5</v>
      </c>
      <c r="F11" s="7">
        <v>6</v>
      </c>
    </row>
    <row r="12" spans="1:6" s="17" customFormat="1" ht="21" customHeight="1" thickTop="1">
      <c r="A12" s="20"/>
      <c r="B12" s="20"/>
      <c r="C12" s="43" t="s">
        <v>1</v>
      </c>
      <c r="D12" s="59">
        <v>309840</v>
      </c>
      <c r="E12" s="44">
        <f>D51</f>
        <v>236840</v>
      </c>
      <c r="F12" s="60"/>
    </row>
    <row r="13" spans="1:6" s="17" customFormat="1" ht="18" customHeight="1" hidden="1">
      <c r="A13" s="53"/>
      <c r="B13" s="53"/>
      <c r="C13" s="40" t="s">
        <v>14</v>
      </c>
      <c r="D13" s="61" t="e">
        <f>#REF!</f>
        <v>#REF!</v>
      </c>
      <c r="E13" s="34" t="e">
        <f>#REF!</f>
        <v>#REF!</v>
      </c>
      <c r="F13" s="62"/>
    </row>
    <row r="14" spans="1:6" s="17" customFormat="1" ht="17.25" customHeight="1">
      <c r="A14" s="21"/>
      <c r="B14" s="105"/>
      <c r="C14" s="106" t="s">
        <v>32</v>
      </c>
      <c r="D14" s="107">
        <f>D15</f>
        <v>801000</v>
      </c>
      <c r="E14" s="108">
        <f>E15</f>
        <v>801000</v>
      </c>
      <c r="F14" s="109">
        <f>E14/D14</f>
        <v>1</v>
      </c>
    </row>
    <row r="15" spans="1:6" s="9" customFormat="1" ht="21" customHeight="1">
      <c r="A15" s="10">
        <v>900</v>
      </c>
      <c r="B15" s="11"/>
      <c r="C15" s="12" t="s">
        <v>7</v>
      </c>
      <c r="D15" s="64">
        <f>D16</f>
        <v>801000</v>
      </c>
      <c r="E15" s="8">
        <f>E16</f>
        <v>801000</v>
      </c>
      <c r="F15" s="68">
        <f aca="true" t="shared" si="0" ref="F15:F32">E15/D15</f>
        <v>1</v>
      </c>
    </row>
    <row r="16" spans="1:6" s="17" customFormat="1" ht="20.25" customHeight="1">
      <c r="A16" s="13"/>
      <c r="B16" s="22">
        <v>90011</v>
      </c>
      <c r="C16" s="23" t="s">
        <v>2</v>
      </c>
      <c r="D16" s="75">
        <f>D17+D19</f>
        <v>801000</v>
      </c>
      <c r="E16" s="24">
        <f>E17+E19</f>
        <v>801000</v>
      </c>
      <c r="F16" s="79">
        <f t="shared" si="0"/>
        <v>1</v>
      </c>
    </row>
    <row r="17" spans="1:6" s="17" customFormat="1" ht="30" customHeight="1">
      <c r="A17" s="13"/>
      <c r="B17" s="13"/>
      <c r="C17" s="14" t="s">
        <v>36</v>
      </c>
      <c r="D17" s="69">
        <f>D18</f>
        <v>800000</v>
      </c>
      <c r="E17" s="26">
        <f>E18</f>
        <v>800000</v>
      </c>
      <c r="F17" s="80">
        <f t="shared" si="0"/>
        <v>1</v>
      </c>
    </row>
    <row r="18" spans="1:6" s="48" customFormat="1" ht="20.25" customHeight="1">
      <c r="A18" s="49"/>
      <c r="B18" s="45">
        <v>2960</v>
      </c>
      <c r="C18" s="46" t="s">
        <v>8</v>
      </c>
      <c r="D18" s="67">
        <v>800000</v>
      </c>
      <c r="E18" s="47">
        <v>800000</v>
      </c>
      <c r="F18" s="81">
        <f t="shared" si="0"/>
        <v>1</v>
      </c>
    </row>
    <row r="19" spans="1:6" s="17" customFormat="1" ht="30.75" customHeight="1">
      <c r="A19" s="13"/>
      <c r="B19" s="13"/>
      <c r="C19" s="51" t="s">
        <v>23</v>
      </c>
      <c r="D19" s="69">
        <f>D20</f>
        <v>1000</v>
      </c>
      <c r="E19" s="26">
        <f>E20</f>
        <v>1000</v>
      </c>
      <c r="F19" s="80">
        <f t="shared" si="0"/>
        <v>1</v>
      </c>
    </row>
    <row r="20" spans="1:6" s="48" customFormat="1" ht="18" customHeight="1">
      <c r="A20" s="52"/>
      <c r="B20" s="50" t="s">
        <v>9</v>
      </c>
      <c r="C20" s="40" t="s">
        <v>12</v>
      </c>
      <c r="D20" s="67">
        <v>1000</v>
      </c>
      <c r="E20" s="47">
        <v>1000</v>
      </c>
      <c r="F20" s="81">
        <f t="shared" si="0"/>
        <v>1</v>
      </c>
    </row>
    <row r="21" spans="1:6" s="17" customFormat="1" ht="19.5" customHeight="1">
      <c r="A21" s="27"/>
      <c r="B21" s="13"/>
      <c r="C21" s="22" t="s">
        <v>3</v>
      </c>
      <c r="D21" s="75">
        <f>D12+D14</f>
        <v>1110840</v>
      </c>
      <c r="E21" s="24">
        <f>E12+E14</f>
        <v>1037840</v>
      </c>
      <c r="F21" s="82"/>
    </row>
    <row r="22" spans="1:6" s="37" customFormat="1" ht="19.5" customHeight="1">
      <c r="A22" s="38"/>
      <c r="B22" s="38"/>
      <c r="C22" s="39" t="s">
        <v>33</v>
      </c>
      <c r="D22" s="63">
        <f>D23</f>
        <v>874000</v>
      </c>
      <c r="E22" s="33">
        <f>E23</f>
        <v>800000</v>
      </c>
      <c r="F22" s="83">
        <f t="shared" si="0"/>
        <v>0.9153318077803204</v>
      </c>
    </row>
    <row r="23" spans="1:6" s="17" customFormat="1" ht="21" customHeight="1">
      <c r="A23" s="10">
        <v>900</v>
      </c>
      <c r="B23" s="11"/>
      <c r="C23" s="12" t="s">
        <v>7</v>
      </c>
      <c r="D23" s="64">
        <f>D24</f>
        <v>874000</v>
      </c>
      <c r="E23" s="8">
        <f>E24</f>
        <v>800000</v>
      </c>
      <c r="F23" s="84">
        <f t="shared" si="0"/>
        <v>0.9153318077803204</v>
      </c>
    </row>
    <row r="24" spans="1:6" s="17" customFormat="1" ht="18.75" customHeight="1">
      <c r="A24" s="13"/>
      <c r="B24" s="22">
        <v>90011</v>
      </c>
      <c r="C24" s="23" t="s">
        <v>2</v>
      </c>
      <c r="D24" s="65">
        <f>D25+D27+D30+D39+D41+D43+D45+D47+D49</f>
        <v>874000</v>
      </c>
      <c r="E24" s="25">
        <f>E25+E27+E30+E39+E41+E43+E45+E47+E49+E33+E37+E35</f>
        <v>800000</v>
      </c>
      <c r="F24" s="85">
        <f t="shared" si="0"/>
        <v>0.9153318077803204</v>
      </c>
    </row>
    <row r="25" spans="1:6" s="17" customFormat="1" ht="18.75" customHeight="1">
      <c r="A25" s="13"/>
      <c r="B25" s="13"/>
      <c r="C25" s="14" t="s">
        <v>5</v>
      </c>
      <c r="D25" s="66">
        <f>D26</f>
        <v>456000</v>
      </c>
      <c r="E25" s="16">
        <f>E26</f>
        <v>300000</v>
      </c>
      <c r="F25" s="80">
        <f t="shared" si="0"/>
        <v>0.6578947368421053</v>
      </c>
    </row>
    <row r="26" spans="1:6" s="48" customFormat="1" ht="18.75" customHeight="1">
      <c r="A26" s="49"/>
      <c r="B26" s="45">
        <v>4300</v>
      </c>
      <c r="C26" s="40" t="s">
        <v>10</v>
      </c>
      <c r="D26" s="71">
        <f>386000+70000</f>
        <v>456000</v>
      </c>
      <c r="E26" s="72">
        <f>400000-100000</f>
        <v>300000</v>
      </c>
      <c r="F26" s="81">
        <f t="shared" si="0"/>
        <v>0.6578947368421053</v>
      </c>
    </row>
    <row r="27" spans="1:6" s="17" customFormat="1" ht="29.25" customHeight="1">
      <c r="A27" s="13"/>
      <c r="B27" s="28"/>
      <c r="C27" s="29" t="s">
        <v>6</v>
      </c>
      <c r="D27" s="66"/>
      <c r="E27" s="16">
        <f>SUM(E28:E28)</f>
        <v>100000</v>
      </c>
      <c r="F27" s="86"/>
    </row>
    <row r="28" spans="1:6" s="48" customFormat="1" ht="18.75" customHeight="1">
      <c r="A28" s="49"/>
      <c r="B28" s="49">
        <v>4300</v>
      </c>
      <c r="C28" s="95" t="s">
        <v>10</v>
      </c>
      <c r="D28" s="73"/>
      <c r="E28" s="74">
        <v>100000</v>
      </c>
      <c r="F28" s="96"/>
    </row>
    <row r="29" spans="1:6" s="48" customFormat="1" ht="17.25" customHeight="1">
      <c r="A29" s="56"/>
      <c r="B29" s="56"/>
      <c r="C29" s="57"/>
      <c r="D29" s="97"/>
      <c r="E29" s="97"/>
      <c r="F29" s="98"/>
    </row>
    <row r="30" spans="1:6" s="17" customFormat="1" ht="28.5" customHeight="1">
      <c r="A30" s="13"/>
      <c r="B30" s="28"/>
      <c r="C30" s="29" t="s">
        <v>20</v>
      </c>
      <c r="D30" s="76">
        <f>SUM(D31:D32)</f>
        <v>100000</v>
      </c>
      <c r="E30" s="15">
        <f>SUM(E31:E32)</f>
        <v>100000</v>
      </c>
      <c r="F30" s="86">
        <f t="shared" si="0"/>
        <v>1</v>
      </c>
    </row>
    <row r="31" spans="1:6" s="48" customFormat="1" ht="18.75" customHeight="1">
      <c r="A31" s="49"/>
      <c r="B31" s="45">
        <v>4210</v>
      </c>
      <c r="C31" s="40" t="s">
        <v>29</v>
      </c>
      <c r="D31" s="67">
        <v>50000</v>
      </c>
      <c r="E31" s="47"/>
      <c r="F31" s="81"/>
    </row>
    <row r="32" spans="1:6" s="48" customFormat="1" ht="18.75" customHeight="1">
      <c r="A32" s="49"/>
      <c r="B32" s="45">
        <v>4300</v>
      </c>
      <c r="C32" s="40" t="s">
        <v>10</v>
      </c>
      <c r="D32" s="67">
        <v>50000</v>
      </c>
      <c r="E32" s="47">
        <v>100000</v>
      </c>
      <c r="F32" s="81">
        <f t="shared" si="0"/>
        <v>2</v>
      </c>
    </row>
    <row r="33" spans="1:6" s="48" customFormat="1" ht="31.5" customHeight="1">
      <c r="A33" s="49"/>
      <c r="B33" s="28"/>
      <c r="C33" s="29" t="s">
        <v>25</v>
      </c>
      <c r="D33" s="66"/>
      <c r="E33" s="16">
        <f>E34</f>
        <v>50000</v>
      </c>
      <c r="F33" s="87"/>
    </row>
    <row r="34" spans="1:6" s="48" customFormat="1" ht="18.75" customHeight="1">
      <c r="A34" s="49"/>
      <c r="B34" s="45">
        <v>4300</v>
      </c>
      <c r="C34" s="40" t="s">
        <v>10</v>
      </c>
      <c r="D34" s="77"/>
      <c r="E34" s="41">
        <f>100000-50000</f>
        <v>50000</v>
      </c>
      <c r="F34" s="88"/>
    </row>
    <row r="35" spans="1:6" s="48" customFormat="1" ht="28.5">
      <c r="A35" s="49"/>
      <c r="B35" s="100"/>
      <c r="C35" s="51" t="s">
        <v>40</v>
      </c>
      <c r="D35" s="101"/>
      <c r="E35" s="103">
        <f>E36</f>
        <v>50000</v>
      </c>
      <c r="F35" s="102"/>
    </row>
    <row r="36" spans="1:6" s="48" customFormat="1" ht="18.75" customHeight="1">
      <c r="A36" s="49"/>
      <c r="B36" s="45">
        <v>6110</v>
      </c>
      <c r="C36" s="40" t="s">
        <v>11</v>
      </c>
      <c r="D36" s="77"/>
      <c r="E36" s="41">
        <v>50000</v>
      </c>
      <c r="F36" s="88"/>
    </row>
    <row r="37" spans="1:6" s="48" customFormat="1" ht="28.5">
      <c r="A37" s="49"/>
      <c r="B37" s="28"/>
      <c r="C37" s="29" t="s">
        <v>24</v>
      </c>
      <c r="D37" s="66"/>
      <c r="E37" s="16">
        <f>E38</f>
        <v>200000</v>
      </c>
      <c r="F37" s="87"/>
    </row>
    <row r="38" spans="1:6" s="48" customFormat="1" ht="18.75" customHeight="1">
      <c r="A38" s="49"/>
      <c r="B38" s="45">
        <v>6110</v>
      </c>
      <c r="C38" s="40" t="s">
        <v>11</v>
      </c>
      <c r="D38" s="77"/>
      <c r="E38" s="41">
        <v>200000</v>
      </c>
      <c r="F38" s="88"/>
    </row>
    <row r="39" spans="1:6" s="48" customFormat="1" ht="18.75" customHeight="1">
      <c r="A39" s="49"/>
      <c r="B39" s="28"/>
      <c r="C39" s="29" t="s">
        <v>18</v>
      </c>
      <c r="D39" s="66">
        <f>D40</f>
        <v>25000</v>
      </c>
      <c r="E39" s="16"/>
      <c r="F39" s="87"/>
    </row>
    <row r="40" spans="1:6" s="48" customFormat="1" ht="18.75" customHeight="1">
      <c r="A40" s="49"/>
      <c r="B40" s="45">
        <v>4300</v>
      </c>
      <c r="C40" s="40" t="s">
        <v>10</v>
      </c>
      <c r="D40" s="77">
        <v>25000</v>
      </c>
      <c r="E40" s="41"/>
      <c r="F40" s="88"/>
    </row>
    <row r="41" spans="1:6" s="17" customFormat="1" ht="18.75" customHeight="1">
      <c r="A41" s="13"/>
      <c r="B41" s="28"/>
      <c r="C41" s="51" t="s">
        <v>13</v>
      </c>
      <c r="D41" s="69">
        <f>D42</f>
        <v>190000</v>
      </c>
      <c r="E41" s="26"/>
      <c r="F41" s="80"/>
    </row>
    <row r="42" spans="1:6" s="48" customFormat="1" ht="18.75" customHeight="1">
      <c r="A42" s="49"/>
      <c r="B42" s="45">
        <v>6110</v>
      </c>
      <c r="C42" s="40" t="s">
        <v>11</v>
      </c>
      <c r="D42" s="67">
        <v>190000</v>
      </c>
      <c r="E42" s="47"/>
      <c r="F42" s="81"/>
    </row>
    <row r="43" spans="1:6" s="48" customFormat="1" ht="18.75" customHeight="1">
      <c r="A43" s="49"/>
      <c r="B43" s="28"/>
      <c r="C43" s="51" t="s">
        <v>16</v>
      </c>
      <c r="D43" s="69">
        <f>D44</f>
        <v>36000</v>
      </c>
      <c r="E43" s="26"/>
      <c r="F43" s="89"/>
    </row>
    <row r="44" spans="1:6" s="48" customFormat="1" ht="18.75" customHeight="1">
      <c r="A44" s="49"/>
      <c r="B44" s="45">
        <v>6110</v>
      </c>
      <c r="C44" s="40" t="s">
        <v>11</v>
      </c>
      <c r="D44" s="77">
        <v>36000</v>
      </c>
      <c r="E44" s="41"/>
      <c r="F44" s="70"/>
    </row>
    <row r="45" spans="1:6" s="48" customFormat="1" ht="18.75" customHeight="1">
      <c r="A45" s="49"/>
      <c r="B45" s="28"/>
      <c r="C45" s="51" t="s">
        <v>17</v>
      </c>
      <c r="D45" s="69">
        <f>D46</f>
        <v>12000</v>
      </c>
      <c r="E45" s="26"/>
      <c r="F45" s="89"/>
    </row>
    <row r="46" spans="1:6" s="48" customFormat="1" ht="18.75" customHeight="1">
      <c r="A46" s="49"/>
      <c r="B46" s="45">
        <v>6110</v>
      </c>
      <c r="C46" s="40" t="s">
        <v>11</v>
      </c>
      <c r="D46" s="77">
        <v>12000</v>
      </c>
      <c r="E46" s="41"/>
      <c r="F46" s="70"/>
    </row>
    <row r="47" spans="1:6" s="48" customFormat="1" ht="18.75" customHeight="1">
      <c r="A47" s="49"/>
      <c r="B47" s="28"/>
      <c r="C47" s="29" t="s">
        <v>19</v>
      </c>
      <c r="D47" s="66">
        <f>D48</f>
        <v>45000</v>
      </c>
      <c r="E47" s="16"/>
      <c r="F47" s="90"/>
    </row>
    <row r="48" spans="1:6" s="48" customFormat="1" ht="18.75" customHeight="1">
      <c r="A48" s="49"/>
      <c r="B48" s="45">
        <v>6110</v>
      </c>
      <c r="C48" s="40" t="s">
        <v>11</v>
      </c>
      <c r="D48" s="77">
        <v>45000</v>
      </c>
      <c r="E48" s="41"/>
      <c r="F48" s="70"/>
    </row>
    <row r="49" spans="1:6" s="48" customFormat="1" ht="18.75" customHeight="1">
      <c r="A49" s="49"/>
      <c r="B49" s="28"/>
      <c r="C49" s="51" t="s">
        <v>41</v>
      </c>
      <c r="D49" s="69">
        <f>D50</f>
        <v>10000</v>
      </c>
      <c r="E49" s="26"/>
      <c r="F49" s="89"/>
    </row>
    <row r="50" spans="1:6" s="48" customFormat="1" ht="18.75" customHeight="1">
      <c r="A50" s="49"/>
      <c r="B50" s="45">
        <v>6110</v>
      </c>
      <c r="C50" s="40" t="s">
        <v>11</v>
      </c>
      <c r="D50" s="77">
        <v>10000</v>
      </c>
      <c r="E50" s="41"/>
      <c r="F50" s="70"/>
    </row>
    <row r="51" spans="1:6" s="37" customFormat="1" ht="18.75" customHeight="1">
      <c r="A51" s="35"/>
      <c r="B51" s="36"/>
      <c r="C51" s="42" t="s">
        <v>4</v>
      </c>
      <c r="D51" s="78">
        <f>D12+D14-D22</f>
        <v>236840</v>
      </c>
      <c r="E51" s="94">
        <f>E12+E14-E22</f>
        <v>237840</v>
      </c>
      <c r="F51" s="91"/>
    </row>
    <row r="52" spans="1:6" s="37" customFormat="1" ht="20.25" customHeight="1" hidden="1">
      <c r="A52" s="35"/>
      <c r="B52" s="36"/>
      <c r="C52" s="54" t="s">
        <v>14</v>
      </c>
      <c r="D52" s="77" t="e">
        <f>D13+D14-D22</f>
        <v>#REF!</v>
      </c>
      <c r="E52" s="41" t="e">
        <f>E13+E14-E22</f>
        <v>#REF!</v>
      </c>
      <c r="F52" s="92"/>
    </row>
    <row r="53" spans="1:6" s="17" customFormat="1" ht="19.5" customHeight="1">
      <c r="A53" s="21"/>
      <c r="B53" s="30"/>
      <c r="C53" s="31" t="s">
        <v>3</v>
      </c>
      <c r="D53" s="75">
        <f>D22+D51</f>
        <v>1110840</v>
      </c>
      <c r="E53" s="24">
        <f>E22+E51</f>
        <v>1037840</v>
      </c>
      <c r="F53" s="93"/>
    </row>
    <row r="54" s="17" customFormat="1" ht="19.5" customHeight="1"/>
    <row r="55" spans="4:5" s="17" customFormat="1" ht="19.5" customHeight="1">
      <c r="D55" s="32"/>
      <c r="E55" s="112" t="s">
        <v>42</v>
      </c>
    </row>
    <row r="57" ht="12.75">
      <c r="E57" s="113" t="s">
        <v>43</v>
      </c>
    </row>
  </sheetData>
  <mergeCells count="3">
    <mergeCell ref="F9:F10"/>
    <mergeCell ref="D9:D10"/>
    <mergeCell ref="E9:E10"/>
  </mergeCells>
  <printOptions horizontalCentered="1"/>
  <pageMargins left="0.5905511811023623" right="0.5905511811023623" top="0.6692913385826772" bottom="0.6692913385826772" header="0.5118110236220472" footer="0.5118110236220472"/>
  <pageSetup firstPageNumber="71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2005-01-05T13:28:51Z</cp:lastPrinted>
  <dcterms:created xsi:type="dcterms:W3CDTF">1998-12-12T11:41:09Z</dcterms:created>
  <cp:category/>
  <cp:version/>
  <cp:contentType/>
  <cp:contentStatus/>
</cp:coreProperties>
</file>